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TECH\DOKUMENT\REACT-EU\Změny položek v projektu\Změna CT_Stavební práce\"/>
    </mc:Choice>
  </mc:AlternateContent>
  <bookViews>
    <workbookView xWindow="0" yWindow="0" windowWidth="25200" windowHeight="11985"/>
  </bookViews>
  <sheets>
    <sheet name="Rekapitulace stavby" sheetId="1" r:id="rId1"/>
    <sheet name="SO 01 - Osazení CT staveb..." sheetId="2" r:id="rId2"/>
    <sheet name="Pokyny pro vyplnění" sheetId="3" r:id="rId3"/>
  </sheets>
  <definedNames>
    <definedName name="_xlnm._FilterDatabase" localSheetId="1" hidden="1">'SO 01 - Osazení CT staveb...'!$C$100:$K$746</definedName>
    <definedName name="_xlnm.Print_Titles" localSheetId="0">'Rekapitulace stavby'!$52:$52</definedName>
    <definedName name="_xlnm.Print_Titles" localSheetId="1">'SO 01 - Osazení CT staveb...'!$100:$100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  <definedName name="_xlnm.Print_Area" localSheetId="1">'SO 01 - Osazení CT staveb...'!$C$4:$J$39,'SO 01 - Osazení CT staveb...'!$C$45:$J$82,'SO 01 - Osazení CT staveb...'!$C$88:$K$746</definedName>
  </definedNames>
  <calcPr calcId="152511"/>
</workbook>
</file>

<file path=xl/calcChain.xml><?xml version="1.0" encoding="utf-8"?>
<calcChain xmlns="http://schemas.openxmlformats.org/spreadsheetml/2006/main">
  <c r="J37" i="2" l="1"/>
  <c r="J36" i="2"/>
  <c r="AY55" i="1" s="1"/>
  <c r="J35" i="2"/>
  <c r="AX55" i="1" s="1"/>
  <c r="BI734" i="2"/>
  <c r="BH734" i="2"/>
  <c r="BG734" i="2"/>
  <c r="BF734" i="2"/>
  <c r="T734" i="2"/>
  <c r="R734" i="2"/>
  <c r="P734" i="2"/>
  <c r="BI721" i="2"/>
  <c r="BH721" i="2"/>
  <c r="BG721" i="2"/>
  <c r="BF721" i="2"/>
  <c r="T721" i="2"/>
  <c r="R721" i="2"/>
  <c r="P721" i="2"/>
  <c r="BI716" i="2"/>
  <c r="BH716" i="2"/>
  <c r="BG716" i="2"/>
  <c r="BF716" i="2"/>
  <c r="T716" i="2"/>
  <c r="R716" i="2"/>
  <c r="P716" i="2"/>
  <c r="BI711" i="2"/>
  <c r="BH711" i="2"/>
  <c r="BG711" i="2"/>
  <c r="BF711" i="2"/>
  <c r="T711" i="2"/>
  <c r="R711" i="2"/>
  <c r="P711" i="2"/>
  <c r="BI702" i="2"/>
  <c r="BH702" i="2"/>
  <c r="BG702" i="2"/>
  <c r="BF702" i="2"/>
  <c r="T702" i="2"/>
  <c r="R702" i="2"/>
  <c r="P702" i="2"/>
  <c r="BI689" i="2"/>
  <c r="BH689" i="2"/>
  <c r="BG689" i="2"/>
  <c r="BF689" i="2"/>
  <c r="T689" i="2"/>
  <c r="R689" i="2"/>
  <c r="P689" i="2"/>
  <c r="BI676" i="2"/>
  <c r="BH676" i="2"/>
  <c r="BG676" i="2"/>
  <c r="BF676" i="2"/>
  <c r="T676" i="2"/>
  <c r="R676" i="2"/>
  <c r="P676" i="2"/>
  <c r="BI669" i="2"/>
  <c r="BH669" i="2"/>
  <c r="BG669" i="2"/>
  <c r="BF669" i="2"/>
  <c r="T669" i="2"/>
  <c r="R669" i="2"/>
  <c r="P669" i="2"/>
  <c r="BI663" i="2"/>
  <c r="BH663" i="2"/>
  <c r="BG663" i="2"/>
  <c r="BF663" i="2"/>
  <c r="T663" i="2"/>
  <c r="R663" i="2"/>
  <c r="P663" i="2"/>
  <c r="BI657" i="2"/>
  <c r="BH657" i="2"/>
  <c r="BG657" i="2"/>
  <c r="BF657" i="2"/>
  <c r="T657" i="2"/>
  <c r="R657" i="2"/>
  <c r="P657" i="2"/>
  <c r="BI651" i="2"/>
  <c r="BH651" i="2"/>
  <c r="BG651" i="2"/>
  <c r="BF651" i="2"/>
  <c r="T651" i="2"/>
  <c r="R651" i="2"/>
  <c r="P651" i="2"/>
  <c r="BI647" i="2"/>
  <c r="BH647" i="2"/>
  <c r="BG647" i="2"/>
  <c r="BF647" i="2"/>
  <c r="T647" i="2"/>
  <c r="R647" i="2"/>
  <c r="P647" i="2"/>
  <c r="BI642" i="2"/>
  <c r="BH642" i="2"/>
  <c r="BG642" i="2"/>
  <c r="BF642" i="2"/>
  <c r="T642" i="2"/>
  <c r="R642" i="2"/>
  <c r="P642" i="2"/>
  <c r="BI638" i="2"/>
  <c r="BH638" i="2"/>
  <c r="BG638" i="2"/>
  <c r="BF638" i="2"/>
  <c r="T638" i="2"/>
  <c r="R638" i="2"/>
  <c r="P638" i="2"/>
  <c r="BI633" i="2"/>
  <c r="BH633" i="2"/>
  <c r="BG633" i="2"/>
  <c r="BF633" i="2"/>
  <c r="T633" i="2"/>
  <c r="R633" i="2"/>
  <c r="P633" i="2"/>
  <c r="BI629" i="2"/>
  <c r="BH629" i="2"/>
  <c r="BG629" i="2"/>
  <c r="BF629" i="2"/>
  <c r="T629" i="2"/>
  <c r="R629" i="2"/>
  <c r="P629" i="2"/>
  <c r="BI624" i="2"/>
  <c r="BH624" i="2"/>
  <c r="BG624" i="2"/>
  <c r="BF624" i="2"/>
  <c r="T624" i="2"/>
  <c r="R624" i="2"/>
  <c r="P624" i="2"/>
  <c r="BI620" i="2"/>
  <c r="BH620" i="2"/>
  <c r="BG620" i="2"/>
  <c r="BF620" i="2"/>
  <c r="T620" i="2"/>
  <c r="R620" i="2"/>
  <c r="P620" i="2"/>
  <c r="BI613" i="2"/>
  <c r="BH613" i="2"/>
  <c r="BG613" i="2"/>
  <c r="BF613" i="2"/>
  <c r="T613" i="2"/>
  <c r="R613" i="2"/>
  <c r="P613" i="2"/>
  <c r="BI607" i="2"/>
  <c r="BH607" i="2"/>
  <c r="BG607" i="2"/>
  <c r="BF607" i="2"/>
  <c r="T607" i="2"/>
  <c r="R607" i="2"/>
  <c r="P607" i="2"/>
  <c r="BI603" i="2"/>
  <c r="BH603" i="2"/>
  <c r="BG603" i="2"/>
  <c r="BF603" i="2"/>
  <c r="T603" i="2"/>
  <c r="R603" i="2"/>
  <c r="P603" i="2"/>
  <c r="BI598" i="2"/>
  <c r="BH598" i="2"/>
  <c r="BG598" i="2"/>
  <c r="BF598" i="2"/>
  <c r="T598" i="2"/>
  <c r="R598" i="2"/>
  <c r="P598" i="2"/>
  <c r="BI593" i="2"/>
  <c r="BH593" i="2"/>
  <c r="BG593" i="2"/>
  <c r="BF593" i="2"/>
  <c r="T593" i="2"/>
  <c r="R593" i="2"/>
  <c r="P593" i="2"/>
  <c r="BI587" i="2"/>
  <c r="BH587" i="2"/>
  <c r="BG587" i="2"/>
  <c r="BF587" i="2"/>
  <c r="T587" i="2"/>
  <c r="R587" i="2"/>
  <c r="P587" i="2"/>
  <c r="BI582" i="2"/>
  <c r="BH582" i="2"/>
  <c r="BG582" i="2"/>
  <c r="BF582" i="2"/>
  <c r="T582" i="2"/>
  <c r="R582" i="2"/>
  <c r="P582" i="2"/>
  <c r="BI577" i="2"/>
  <c r="BH577" i="2"/>
  <c r="BG577" i="2"/>
  <c r="BF577" i="2"/>
  <c r="T577" i="2"/>
  <c r="R577" i="2"/>
  <c r="P577" i="2"/>
  <c r="BI572" i="2"/>
  <c r="BH572" i="2"/>
  <c r="BG572" i="2"/>
  <c r="BF572" i="2"/>
  <c r="T572" i="2"/>
  <c r="R572" i="2"/>
  <c r="P572" i="2"/>
  <c r="BI567" i="2"/>
  <c r="BH567" i="2"/>
  <c r="BG567" i="2"/>
  <c r="BF567" i="2"/>
  <c r="T567" i="2"/>
  <c r="R567" i="2"/>
  <c r="P567" i="2"/>
  <c r="BI562" i="2"/>
  <c r="BH562" i="2"/>
  <c r="BG562" i="2"/>
  <c r="BF562" i="2"/>
  <c r="T562" i="2"/>
  <c r="R562" i="2"/>
  <c r="P562" i="2"/>
  <c r="BI558" i="2"/>
  <c r="BH558" i="2"/>
  <c r="BG558" i="2"/>
  <c r="BF558" i="2"/>
  <c r="T558" i="2"/>
  <c r="R558" i="2"/>
  <c r="P558" i="2"/>
  <c r="BI553" i="2"/>
  <c r="BH553" i="2"/>
  <c r="BG553" i="2"/>
  <c r="BF553" i="2"/>
  <c r="T553" i="2"/>
  <c r="R553" i="2"/>
  <c r="P553" i="2"/>
  <c r="BI547" i="2"/>
  <c r="BH547" i="2"/>
  <c r="BG547" i="2"/>
  <c r="BF547" i="2"/>
  <c r="T547" i="2"/>
  <c r="R547" i="2"/>
  <c r="P547" i="2"/>
  <c r="BI542" i="2"/>
  <c r="BH542" i="2"/>
  <c r="BG542" i="2"/>
  <c r="BF542" i="2"/>
  <c r="T542" i="2"/>
  <c r="R542" i="2"/>
  <c r="P542" i="2"/>
  <c r="BI535" i="2"/>
  <c r="BH535" i="2"/>
  <c r="BG535" i="2"/>
  <c r="BF535" i="2"/>
  <c r="T535" i="2"/>
  <c r="R535" i="2"/>
  <c r="P535" i="2"/>
  <c r="BI530" i="2"/>
  <c r="BH530" i="2"/>
  <c r="BG530" i="2"/>
  <c r="BF530" i="2"/>
  <c r="T530" i="2"/>
  <c r="R530" i="2"/>
  <c r="P530" i="2"/>
  <c r="BI524" i="2"/>
  <c r="BH524" i="2"/>
  <c r="BG524" i="2"/>
  <c r="BF524" i="2"/>
  <c r="T524" i="2"/>
  <c r="R524" i="2"/>
  <c r="P524" i="2"/>
  <c r="BI521" i="2"/>
  <c r="BH521" i="2"/>
  <c r="BG521" i="2"/>
  <c r="BF521" i="2"/>
  <c r="T521" i="2"/>
  <c r="R521" i="2"/>
  <c r="P521" i="2"/>
  <c r="BI516" i="2"/>
  <c r="BH516" i="2"/>
  <c r="BG516" i="2"/>
  <c r="BF516" i="2"/>
  <c r="T516" i="2"/>
  <c r="R516" i="2"/>
  <c r="P516" i="2"/>
  <c r="BI511" i="2"/>
  <c r="BH511" i="2"/>
  <c r="BG511" i="2"/>
  <c r="BF511" i="2"/>
  <c r="T511" i="2"/>
  <c r="R511" i="2"/>
  <c r="P511" i="2"/>
  <c r="BI506" i="2"/>
  <c r="BH506" i="2"/>
  <c r="BG506" i="2"/>
  <c r="BF506" i="2"/>
  <c r="T506" i="2"/>
  <c r="R506" i="2"/>
  <c r="P506" i="2"/>
  <c r="BI502" i="2"/>
  <c r="BH502" i="2"/>
  <c r="BG502" i="2"/>
  <c r="BF502" i="2"/>
  <c r="T502" i="2"/>
  <c r="R502" i="2"/>
  <c r="P502" i="2"/>
  <c r="BI499" i="2"/>
  <c r="BH499" i="2"/>
  <c r="BG499" i="2"/>
  <c r="BF499" i="2"/>
  <c r="T499" i="2"/>
  <c r="R499" i="2"/>
  <c r="P499" i="2"/>
  <c r="BI493" i="2"/>
  <c r="BH493" i="2"/>
  <c r="BG493" i="2"/>
  <c r="BF493" i="2"/>
  <c r="T493" i="2"/>
  <c r="R493" i="2"/>
  <c r="P493" i="2"/>
  <c r="BI489" i="2"/>
  <c r="BH489" i="2"/>
  <c r="BG489" i="2"/>
  <c r="BF489" i="2"/>
  <c r="T489" i="2"/>
  <c r="R489" i="2"/>
  <c r="P489" i="2"/>
  <c r="BI484" i="2"/>
  <c r="BH484" i="2"/>
  <c r="BG484" i="2"/>
  <c r="BF484" i="2"/>
  <c r="T484" i="2"/>
  <c r="R484" i="2"/>
  <c r="P484" i="2"/>
  <c r="BI481" i="2"/>
  <c r="BH481" i="2"/>
  <c r="BG481" i="2"/>
  <c r="BF481" i="2"/>
  <c r="T481" i="2"/>
  <c r="R481" i="2"/>
  <c r="P481" i="2"/>
  <c r="BI477" i="2"/>
  <c r="BH477" i="2"/>
  <c r="BG477" i="2"/>
  <c r="BF477" i="2"/>
  <c r="T477" i="2"/>
  <c r="R477" i="2"/>
  <c r="P477" i="2"/>
  <c r="BI474" i="2"/>
  <c r="BH474" i="2"/>
  <c r="BG474" i="2"/>
  <c r="BF474" i="2"/>
  <c r="T474" i="2"/>
  <c r="R474" i="2"/>
  <c r="P474" i="2"/>
  <c r="BI469" i="2"/>
  <c r="BH469" i="2"/>
  <c r="BG469" i="2"/>
  <c r="BF469" i="2"/>
  <c r="T469" i="2"/>
  <c r="R469" i="2"/>
  <c r="P469" i="2"/>
  <c r="BI465" i="2"/>
  <c r="BH465" i="2"/>
  <c r="BG465" i="2"/>
  <c r="BF465" i="2"/>
  <c r="T465" i="2"/>
  <c r="R465" i="2"/>
  <c r="P465" i="2"/>
  <c r="BI460" i="2"/>
  <c r="BH460" i="2"/>
  <c r="BG460" i="2"/>
  <c r="BF460" i="2"/>
  <c r="T460" i="2"/>
  <c r="R460" i="2"/>
  <c r="P460" i="2"/>
  <c r="BI454" i="2"/>
  <c r="BH454" i="2"/>
  <c r="BG454" i="2"/>
  <c r="BF454" i="2"/>
  <c r="T454" i="2"/>
  <c r="R454" i="2"/>
  <c r="P454" i="2"/>
  <c r="BI448" i="2"/>
  <c r="BH448" i="2"/>
  <c r="BG448" i="2"/>
  <c r="BF448" i="2"/>
  <c r="T448" i="2"/>
  <c r="R448" i="2"/>
  <c r="P448" i="2"/>
  <c r="BI442" i="2"/>
  <c r="BH442" i="2"/>
  <c r="BG442" i="2"/>
  <c r="BF442" i="2"/>
  <c r="T442" i="2"/>
  <c r="R442" i="2"/>
  <c r="P442" i="2"/>
  <c r="BI436" i="2"/>
  <c r="BH436" i="2"/>
  <c r="BG436" i="2"/>
  <c r="BF436" i="2"/>
  <c r="T436" i="2"/>
  <c r="R436" i="2"/>
  <c r="P436" i="2"/>
  <c r="BI429" i="2"/>
  <c r="BH429" i="2"/>
  <c r="BG429" i="2"/>
  <c r="BF429" i="2"/>
  <c r="T429" i="2"/>
  <c r="R429" i="2"/>
  <c r="P429" i="2"/>
  <c r="BI424" i="2"/>
  <c r="BH424" i="2"/>
  <c r="BG424" i="2"/>
  <c r="BF424" i="2"/>
  <c r="T424" i="2"/>
  <c r="R424" i="2"/>
  <c r="P424" i="2"/>
  <c r="BI421" i="2"/>
  <c r="BH421" i="2"/>
  <c r="BG421" i="2"/>
  <c r="BF421" i="2"/>
  <c r="T421" i="2"/>
  <c r="R421" i="2"/>
  <c r="P421" i="2"/>
  <c r="BI416" i="2"/>
  <c r="BH416" i="2"/>
  <c r="BG416" i="2"/>
  <c r="BF416" i="2"/>
  <c r="T416" i="2"/>
  <c r="R416" i="2"/>
  <c r="P416" i="2"/>
  <c r="BI411" i="2"/>
  <c r="BH411" i="2"/>
  <c r="BG411" i="2"/>
  <c r="BF411" i="2"/>
  <c r="T411" i="2"/>
  <c r="R411" i="2"/>
  <c r="P411" i="2"/>
  <c r="BI406" i="2"/>
  <c r="BH406" i="2"/>
  <c r="BG406" i="2"/>
  <c r="BF406" i="2"/>
  <c r="T406" i="2"/>
  <c r="R406" i="2"/>
  <c r="P406" i="2"/>
  <c r="BI401" i="2"/>
  <c r="BH401" i="2"/>
  <c r="BG401" i="2"/>
  <c r="BF401" i="2"/>
  <c r="T401" i="2"/>
  <c r="R401" i="2"/>
  <c r="P401" i="2"/>
  <c r="BI395" i="2"/>
  <c r="BH395" i="2"/>
  <c r="BG395" i="2"/>
  <c r="BF395" i="2"/>
  <c r="T395" i="2"/>
  <c r="R395" i="2"/>
  <c r="P395" i="2"/>
  <c r="BI390" i="2"/>
  <c r="BH390" i="2"/>
  <c r="BG390" i="2"/>
  <c r="BF390" i="2"/>
  <c r="T390" i="2"/>
  <c r="R390" i="2"/>
  <c r="P390" i="2"/>
  <c r="BI385" i="2"/>
  <c r="BH385" i="2"/>
  <c r="BG385" i="2"/>
  <c r="BF385" i="2"/>
  <c r="T385" i="2"/>
  <c r="R385" i="2"/>
  <c r="P385" i="2"/>
  <c r="BI381" i="2"/>
  <c r="BH381" i="2"/>
  <c r="BG381" i="2"/>
  <c r="BF381" i="2"/>
  <c r="T381" i="2"/>
  <c r="R381" i="2"/>
  <c r="P381" i="2"/>
  <c r="BI378" i="2"/>
  <c r="BH378" i="2"/>
  <c r="BG378" i="2"/>
  <c r="BF378" i="2"/>
  <c r="T378" i="2"/>
  <c r="R378" i="2"/>
  <c r="P378" i="2"/>
  <c r="BI374" i="2"/>
  <c r="BH374" i="2"/>
  <c r="BG374" i="2"/>
  <c r="BF374" i="2"/>
  <c r="T374" i="2"/>
  <c r="R374" i="2"/>
  <c r="P374" i="2"/>
  <c r="BI369" i="2"/>
  <c r="BH369" i="2"/>
  <c r="BG369" i="2"/>
  <c r="BF369" i="2"/>
  <c r="T369" i="2"/>
  <c r="R369" i="2"/>
  <c r="P369" i="2"/>
  <c r="BI364" i="2"/>
  <c r="BH364" i="2"/>
  <c r="BG364" i="2"/>
  <c r="BF364" i="2"/>
  <c r="T364" i="2"/>
  <c r="R364" i="2"/>
  <c r="P364" i="2"/>
  <c r="BI357" i="2"/>
  <c r="BH357" i="2"/>
  <c r="BG357" i="2"/>
  <c r="BF357" i="2"/>
  <c r="T357" i="2"/>
  <c r="T356" i="2" s="1"/>
  <c r="R357" i="2"/>
  <c r="R356" i="2" s="1"/>
  <c r="P357" i="2"/>
  <c r="P356" i="2" s="1"/>
  <c r="BI353" i="2"/>
  <c r="BH353" i="2"/>
  <c r="BG353" i="2"/>
  <c r="BF353" i="2"/>
  <c r="T353" i="2"/>
  <c r="R353" i="2"/>
  <c r="P353" i="2"/>
  <c r="BI346" i="2"/>
  <c r="BH346" i="2"/>
  <c r="BG346" i="2"/>
  <c r="BF346" i="2"/>
  <c r="T346" i="2"/>
  <c r="R346" i="2"/>
  <c r="P346" i="2"/>
  <c r="BI339" i="2"/>
  <c r="BH339" i="2"/>
  <c r="BG339" i="2"/>
  <c r="BF339" i="2"/>
  <c r="T339" i="2"/>
  <c r="R339" i="2"/>
  <c r="P339" i="2"/>
  <c r="BI334" i="2"/>
  <c r="BH334" i="2"/>
  <c r="BG334" i="2"/>
  <c r="BF334" i="2"/>
  <c r="T334" i="2"/>
  <c r="T333" i="2"/>
  <c r="R334" i="2"/>
  <c r="R333" i="2"/>
  <c r="P334" i="2"/>
  <c r="P333" i="2"/>
  <c r="BI330" i="2"/>
  <c r="BH330" i="2"/>
  <c r="BG330" i="2"/>
  <c r="BF330" i="2"/>
  <c r="T330" i="2"/>
  <c r="R330" i="2"/>
  <c r="P330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0" i="2"/>
  <c r="BH310" i="2"/>
  <c r="BG310" i="2"/>
  <c r="BF310" i="2"/>
  <c r="T310" i="2"/>
  <c r="T309" i="2"/>
  <c r="R310" i="2"/>
  <c r="R309" i="2"/>
  <c r="P310" i="2"/>
  <c r="P309" i="2"/>
  <c r="BI304" i="2"/>
  <c r="BH304" i="2"/>
  <c r="BG304" i="2"/>
  <c r="BF304" i="2"/>
  <c r="T304" i="2"/>
  <c r="R304" i="2"/>
  <c r="P304" i="2"/>
  <c r="BI299" i="2"/>
  <c r="BH299" i="2"/>
  <c r="BG299" i="2"/>
  <c r="BF299" i="2"/>
  <c r="T299" i="2"/>
  <c r="R299" i="2"/>
  <c r="P299" i="2"/>
  <c r="BI289" i="2"/>
  <c r="BH289" i="2"/>
  <c r="BG289" i="2"/>
  <c r="BF289" i="2"/>
  <c r="T289" i="2"/>
  <c r="R289" i="2"/>
  <c r="P289" i="2"/>
  <c r="BI284" i="2"/>
  <c r="BH284" i="2"/>
  <c r="BG284" i="2"/>
  <c r="BF284" i="2"/>
  <c r="T284" i="2"/>
  <c r="R284" i="2"/>
  <c r="P284" i="2"/>
  <c r="BI277" i="2"/>
  <c r="BH277" i="2"/>
  <c r="BG277" i="2"/>
  <c r="BF277" i="2"/>
  <c r="T277" i="2"/>
  <c r="R277" i="2"/>
  <c r="P277" i="2"/>
  <c r="BI272" i="2"/>
  <c r="BH272" i="2"/>
  <c r="BG272" i="2"/>
  <c r="BF272" i="2"/>
  <c r="T272" i="2"/>
  <c r="R272" i="2"/>
  <c r="P272" i="2"/>
  <c r="BI267" i="2"/>
  <c r="BH267" i="2"/>
  <c r="BG267" i="2"/>
  <c r="BF267" i="2"/>
  <c r="T267" i="2"/>
  <c r="R267" i="2"/>
  <c r="P267" i="2"/>
  <c r="BI261" i="2"/>
  <c r="BH261" i="2"/>
  <c r="BG261" i="2"/>
  <c r="BF261" i="2"/>
  <c r="T261" i="2"/>
  <c r="R261" i="2"/>
  <c r="P261" i="2"/>
  <c r="BI253" i="2"/>
  <c r="BH253" i="2"/>
  <c r="BG253" i="2"/>
  <c r="BF253" i="2"/>
  <c r="T253" i="2"/>
  <c r="R253" i="2"/>
  <c r="P253" i="2"/>
  <c r="BI245" i="2"/>
  <c r="BH245" i="2"/>
  <c r="BG245" i="2"/>
  <c r="BF245" i="2"/>
  <c r="T245" i="2"/>
  <c r="R245" i="2"/>
  <c r="P245" i="2"/>
  <c r="BI238" i="2"/>
  <c r="BH238" i="2"/>
  <c r="BG238" i="2"/>
  <c r="BF238" i="2"/>
  <c r="T238" i="2"/>
  <c r="R238" i="2"/>
  <c r="P238" i="2"/>
  <c r="BI231" i="2"/>
  <c r="BH231" i="2"/>
  <c r="BG231" i="2"/>
  <c r="BF231" i="2"/>
  <c r="T231" i="2"/>
  <c r="R231" i="2"/>
  <c r="P231" i="2"/>
  <c r="BI226" i="2"/>
  <c r="BH226" i="2"/>
  <c r="BG226" i="2"/>
  <c r="BF226" i="2"/>
  <c r="T226" i="2"/>
  <c r="R226" i="2"/>
  <c r="P226" i="2"/>
  <c r="BI222" i="2"/>
  <c r="BH222" i="2"/>
  <c r="BG222" i="2"/>
  <c r="BF222" i="2"/>
  <c r="T222" i="2"/>
  <c r="R222" i="2"/>
  <c r="P222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0" i="2"/>
  <c r="BH210" i="2"/>
  <c r="BG210" i="2"/>
  <c r="BF210" i="2"/>
  <c r="T210" i="2"/>
  <c r="R210" i="2"/>
  <c r="P210" i="2"/>
  <c r="BI202" i="2"/>
  <c r="BH202" i="2"/>
  <c r="BG202" i="2"/>
  <c r="BF202" i="2"/>
  <c r="T202" i="2"/>
  <c r="R202" i="2"/>
  <c r="P202" i="2"/>
  <c r="BI195" i="2"/>
  <c r="BH195" i="2"/>
  <c r="BG195" i="2"/>
  <c r="BF195" i="2"/>
  <c r="T195" i="2"/>
  <c r="R195" i="2"/>
  <c r="P195" i="2"/>
  <c r="BI189" i="2"/>
  <c r="BH189" i="2"/>
  <c r="BG189" i="2"/>
  <c r="BF189" i="2"/>
  <c r="T189" i="2"/>
  <c r="R189" i="2"/>
  <c r="P189" i="2"/>
  <c r="BI183" i="2"/>
  <c r="BH183" i="2"/>
  <c r="BG183" i="2"/>
  <c r="BF183" i="2"/>
  <c r="T183" i="2"/>
  <c r="R183" i="2"/>
  <c r="P183" i="2"/>
  <c r="BI175" i="2"/>
  <c r="BH175" i="2"/>
  <c r="BG175" i="2"/>
  <c r="BF175" i="2"/>
  <c r="T175" i="2"/>
  <c r="R175" i="2"/>
  <c r="P175" i="2"/>
  <c r="BI171" i="2"/>
  <c r="BH171" i="2"/>
  <c r="BG171" i="2"/>
  <c r="BF171" i="2"/>
  <c r="T171" i="2"/>
  <c r="R171" i="2"/>
  <c r="P171" i="2"/>
  <c r="BI165" i="2"/>
  <c r="BH165" i="2"/>
  <c r="BG165" i="2"/>
  <c r="BF165" i="2"/>
  <c r="T165" i="2"/>
  <c r="R165" i="2"/>
  <c r="P165" i="2"/>
  <c r="BI160" i="2"/>
  <c r="BH160" i="2"/>
  <c r="BG160" i="2"/>
  <c r="BF160" i="2"/>
  <c r="T160" i="2"/>
  <c r="R160" i="2"/>
  <c r="P160" i="2"/>
  <c r="BI149" i="2"/>
  <c r="BH149" i="2"/>
  <c r="BG149" i="2"/>
  <c r="BF149" i="2"/>
  <c r="T149" i="2"/>
  <c r="R149" i="2"/>
  <c r="P149" i="2"/>
  <c r="BI140" i="2"/>
  <c r="BH140" i="2"/>
  <c r="BG140" i="2"/>
  <c r="BF140" i="2"/>
  <c r="T140" i="2"/>
  <c r="R140" i="2"/>
  <c r="P140" i="2"/>
  <c r="BI132" i="2"/>
  <c r="BH132" i="2"/>
  <c r="BG132" i="2"/>
  <c r="BF132" i="2"/>
  <c r="T132" i="2"/>
  <c r="R132" i="2"/>
  <c r="P132" i="2"/>
  <c r="BI126" i="2"/>
  <c r="BH126" i="2"/>
  <c r="BG126" i="2"/>
  <c r="BF126" i="2"/>
  <c r="T126" i="2"/>
  <c r="R126" i="2"/>
  <c r="P126" i="2"/>
  <c r="BI120" i="2"/>
  <c r="BH120" i="2"/>
  <c r="BG120" i="2"/>
  <c r="BF120" i="2"/>
  <c r="T120" i="2"/>
  <c r="R120" i="2"/>
  <c r="P120" i="2"/>
  <c r="BI112" i="2"/>
  <c r="BH112" i="2"/>
  <c r="BG112" i="2"/>
  <c r="BF112" i="2"/>
  <c r="F34" i="2" s="1"/>
  <c r="T112" i="2"/>
  <c r="R112" i="2"/>
  <c r="P112" i="2"/>
  <c r="BI104" i="2"/>
  <c r="F37" i="2" s="1"/>
  <c r="BH104" i="2"/>
  <c r="BG104" i="2"/>
  <c r="F35" i="2" s="1"/>
  <c r="BF104" i="2"/>
  <c r="T104" i="2"/>
  <c r="R104" i="2"/>
  <c r="P104" i="2"/>
  <c r="J98" i="2"/>
  <c r="J97" i="2"/>
  <c r="F97" i="2"/>
  <c r="F95" i="2"/>
  <c r="E93" i="2"/>
  <c r="J55" i="2"/>
  <c r="J54" i="2"/>
  <c r="F54" i="2"/>
  <c r="F52" i="2"/>
  <c r="E50" i="2"/>
  <c r="J18" i="2"/>
  <c r="E18" i="2"/>
  <c r="F55" i="2" s="1"/>
  <c r="J17" i="2"/>
  <c r="J12" i="2"/>
  <c r="J95" i="2"/>
  <c r="E7" i="2"/>
  <c r="E48" i="2"/>
  <c r="L50" i="1"/>
  <c r="AM50" i="1"/>
  <c r="AM49" i="1"/>
  <c r="L49" i="1"/>
  <c r="AM47" i="1"/>
  <c r="L47" i="1"/>
  <c r="L45" i="1"/>
  <c r="L44" i="1"/>
  <c r="BK334" i="2"/>
  <c r="BK607" i="2"/>
  <c r="BK421" i="2"/>
  <c r="BK304" i="2"/>
  <c r="J277" i="2"/>
  <c r="BK374" i="2"/>
  <c r="BK353" i="2"/>
  <c r="BK647" i="2"/>
  <c r="BK401" i="2"/>
  <c r="F36" i="2"/>
  <c r="J238" i="2"/>
  <c r="BK326" i="2"/>
  <c r="J633" i="2"/>
  <c r="J374" i="2"/>
  <c r="BK651" i="2"/>
  <c r="J112" i="2"/>
  <c r="J222" i="2"/>
  <c r="BK126" i="2"/>
  <c r="J702" i="2"/>
  <c r="J603" i="2"/>
  <c r="BK535" i="2"/>
  <c r="J598" i="2"/>
  <c r="BK339" i="2"/>
  <c r="J253" i="2"/>
  <c r="BK226" i="2"/>
  <c r="J369" i="2"/>
  <c r="BK424" i="2"/>
  <c r="J493" i="2"/>
  <c r="BK104" i="2"/>
  <c r="BK385" i="2"/>
  <c r="J189" i="2"/>
  <c r="BK202" i="2"/>
  <c r="BK195" i="2"/>
  <c r="BK364" i="2"/>
  <c r="J195" i="2"/>
  <c r="J390" i="2"/>
  <c r="BK140" i="2"/>
  <c r="J323" i="2"/>
  <c r="J499" i="2"/>
  <c r="BK689" i="2"/>
  <c r="BK218" i="2"/>
  <c r="J160" i="2"/>
  <c r="J465" i="2"/>
  <c r="J272" i="2"/>
  <c r="BK165" i="2"/>
  <c r="J346" i="2"/>
  <c r="BK624" i="2"/>
  <c r="BK381" i="2"/>
  <c r="J521" i="2"/>
  <c r="J267" i="2"/>
  <c r="J489" i="2"/>
  <c r="BK310" i="2"/>
  <c r="BK378" i="2"/>
  <c r="BK369" i="2"/>
  <c r="J477" i="2"/>
  <c r="BK465" i="2"/>
  <c r="BK406" i="2"/>
  <c r="BK160" i="2"/>
  <c r="BK511" i="2"/>
  <c r="AS54" i="1"/>
  <c r="J651" i="2"/>
  <c r="J629" i="2"/>
  <c r="BK132" i="2"/>
  <c r="BK587" i="2"/>
  <c r="BK657" i="2"/>
  <c r="BK558" i="2"/>
  <c r="BK299" i="2"/>
  <c r="J524" i="2"/>
  <c r="J481" i="2"/>
  <c r="BK171" i="2"/>
  <c r="J436" i="2"/>
  <c r="BK175" i="2"/>
  <c r="BK289" i="2"/>
  <c r="BK149" i="2"/>
  <c r="J506" i="2"/>
  <c r="BK502" i="2"/>
  <c r="J385" i="2"/>
  <c r="J406" i="2"/>
  <c r="BK638" i="2"/>
  <c r="J689" i="2"/>
  <c r="J535" i="2"/>
  <c r="BK477" i="2"/>
  <c r="BK481" i="2"/>
  <c r="J613" i="2"/>
  <c r="J542" i="2"/>
  <c r="J624" i="2"/>
  <c r="BK210" i="2"/>
  <c r="BK663" i="2"/>
  <c r="BK603" i="2"/>
  <c r="BK521" i="2"/>
  <c r="J711" i="2"/>
  <c r="J516" i="2"/>
  <c r="BK620" i="2"/>
  <c r="BK593" i="2"/>
  <c r="J132" i="2"/>
  <c r="J474" i="2"/>
  <c r="J593" i="2"/>
  <c r="J530" i="2"/>
  <c r="J326" i="2"/>
  <c r="BK320" i="2"/>
  <c r="J261" i="2"/>
  <c r="J334" i="2"/>
  <c r="BK238" i="2"/>
  <c r="J454" i="2"/>
  <c r="J395" i="2"/>
  <c r="BK721" i="2"/>
  <c r="BK734" i="2"/>
  <c r="J126" i="2"/>
  <c r="BK542" i="2"/>
  <c r="BK189" i="2"/>
  <c r="J304" i="2"/>
  <c r="J245" i="2"/>
  <c r="BK711" i="2"/>
  <c r="J638" i="2"/>
  <c r="BK489" i="2"/>
  <c r="J421" i="2"/>
  <c r="J120" i="2"/>
  <c r="BK272" i="2"/>
  <c r="BK474" i="2"/>
  <c r="J558" i="2"/>
  <c r="BK493" i="2"/>
  <c r="J339" i="2"/>
  <c r="J202" i="2"/>
  <c r="J676" i="2"/>
  <c r="J448" i="2"/>
  <c r="J460" i="2"/>
  <c r="J183" i="2"/>
  <c r="J171" i="2"/>
  <c r="BK120" i="2"/>
  <c r="J34" i="2"/>
  <c r="BK629" i="2"/>
  <c r="J364" i="2"/>
  <c r="BK277" i="2"/>
  <c r="J484" i="2"/>
  <c r="J175" i="2"/>
  <c r="BK231" i="2"/>
  <c r="BK357" i="2"/>
  <c r="J299" i="2"/>
  <c r="BK469" i="2"/>
  <c r="BK577" i="2"/>
  <c r="BK460" i="2"/>
  <c r="J469" i="2"/>
  <c r="BK436" i="2"/>
  <c r="J721" i="2"/>
  <c r="J381" i="2"/>
  <c r="BK516" i="2"/>
  <c r="J416" i="2"/>
  <c r="BK572" i="2"/>
  <c r="J572" i="2"/>
  <c r="BK642" i="2"/>
  <c r="J401" i="2"/>
  <c r="J289" i="2"/>
  <c r="J353" i="2"/>
  <c r="J607" i="2"/>
  <c r="BK547" i="2"/>
  <c r="BK562" i="2"/>
  <c r="BK553" i="2"/>
  <c r="BK261" i="2"/>
  <c r="BK416" i="2"/>
  <c r="BK676" i="2"/>
  <c r="BK613" i="2"/>
  <c r="J620" i="2"/>
  <c r="J442" i="2"/>
  <c r="BK499" i="2"/>
  <c r="BK267" i="2"/>
  <c r="BK442" i="2"/>
  <c r="BK448" i="2"/>
  <c r="J210" i="2"/>
  <c r="J734" i="2"/>
  <c r="J647" i="2"/>
  <c r="BK530" i="2"/>
  <c r="J582" i="2"/>
  <c r="BK245" i="2"/>
  <c r="BK598" i="2"/>
  <c r="BK582" i="2"/>
  <c r="BK411" i="2"/>
  <c r="J218" i="2"/>
  <c r="J320" i="2"/>
  <c r="BK346" i="2"/>
  <c r="J547" i="2"/>
  <c r="J378" i="2"/>
  <c r="J104" i="2"/>
  <c r="J310" i="2"/>
  <c r="BK330" i="2"/>
  <c r="J149" i="2"/>
  <c r="BK253" i="2"/>
  <c r="BK429" i="2"/>
  <c r="BK222" i="2"/>
  <c r="J587" i="2"/>
  <c r="J562" i="2"/>
  <c r="J657" i="2"/>
  <c r="J716" i="2"/>
  <c r="J411" i="2"/>
  <c r="J424" i="2"/>
  <c r="BK395" i="2"/>
  <c r="BK716" i="2"/>
  <c r="BK484" i="2"/>
  <c r="J553" i="2"/>
  <c r="J567" i="2"/>
  <c r="BK215" i="2"/>
  <c r="BK390" i="2"/>
  <c r="BK506" i="2"/>
  <c r="BK112" i="2"/>
  <c r="BK702" i="2"/>
  <c r="J669" i="2"/>
  <c r="J502" i="2"/>
  <c r="J165" i="2"/>
  <c r="J330" i="2"/>
  <c r="J357" i="2"/>
  <c r="BK323" i="2"/>
  <c r="J231" i="2"/>
  <c r="J284" i="2"/>
  <c r="BK524" i="2"/>
  <c r="J226" i="2"/>
  <c r="BK633" i="2"/>
  <c r="J577" i="2"/>
  <c r="BK454" i="2"/>
  <c r="J663" i="2"/>
  <c r="J511" i="2"/>
  <c r="BK284" i="2"/>
  <c r="J642" i="2"/>
  <c r="J140" i="2"/>
  <c r="BK567" i="2"/>
  <c r="J429" i="2"/>
  <c r="BK669" i="2"/>
  <c r="J215" i="2"/>
  <c r="BK183" i="2"/>
  <c r="BK363" i="2" l="1"/>
  <c r="J363" i="2" s="1"/>
  <c r="J74" i="2" s="1"/>
  <c r="BK103" i="2"/>
  <c r="R182" i="2"/>
  <c r="BK266" i="2"/>
  <c r="J266" i="2"/>
  <c r="J66" i="2" s="1"/>
  <c r="BK319" i="2"/>
  <c r="J319" i="2" s="1"/>
  <c r="J69" i="2" s="1"/>
  <c r="R338" i="2"/>
  <c r="R363" i="2"/>
  <c r="T182" i="2"/>
  <c r="BK288" i="2"/>
  <c r="J288" i="2" s="1"/>
  <c r="J67" i="2" s="1"/>
  <c r="BK338" i="2"/>
  <c r="BK377" i="2"/>
  <c r="J377" i="2" s="1"/>
  <c r="J75" i="2" s="1"/>
  <c r="BK182" i="2"/>
  <c r="J182" i="2"/>
  <c r="J63" i="2" s="1"/>
  <c r="T209" i="2"/>
  <c r="T288" i="2"/>
  <c r="T363" i="2"/>
  <c r="R103" i="2"/>
  <c r="R225" i="2"/>
  <c r="P363" i="2"/>
  <c r="T103" i="2"/>
  <c r="P225" i="2"/>
  <c r="T319" i="2"/>
  <c r="P377" i="2"/>
  <c r="P131" i="2"/>
  <c r="BK209" i="2"/>
  <c r="J209" i="2"/>
  <c r="J64" i="2" s="1"/>
  <c r="T266" i="2"/>
  <c r="T377" i="2"/>
  <c r="BK131" i="2"/>
  <c r="J131" i="2" s="1"/>
  <c r="J62" i="2" s="1"/>
  <c r="T225" i="2"/>
  <c r="R377" i="2"/>
  <c r="P103" i="2"/>
  <c r="BK225" i="2"/>
  <c r="J225" i="2" s="1"/>
  <c r="J65" i="2" s="1"/>
  <c r="R288" i="2"/>
  <c r="P338" i="2"/>
  <c r="T384" i="2"/>
  <c r="T468" i="2"/>
  <c r="BK561" i="2"/>
  <c r="J561" i="2"/>
  <c r="J79" i="2" s="1"/>
  <c r="R131" i="2"/>
  <c r="P209" i="2"/>
  <c r="R266" i="2"/>
  <c r="P319" i="2"/>
  <c r="T338" i="2"/>
  <c r="P384" i="2"/>
  <c r="BK492" i="2"/>
  <c r="J492" i="2" s="1"/>
  <c r="J78" i="2" s="1"/>
  <c r="T492" i="2"/>
  <c r="T561" i="2"/>
  <c r="P650" i="2"/>
  <c r="R650" i="2"/>
  <c r="P675" i="2"/>
  <c r="T131" i="2"/>
  <c r="R209" i="2"/>
  <c r="P288" i="2"/>
  <c r="R384" i="2"/>
  <c r="R468" i="2"/>
  <c r="R492" i="2"/>
  <c r="P561" i="2"/>
  <c r="BK650" i="2"/>
  <c r="J650" i="2"/>
  <c r="J80" i="2" s="1"/>
  <c r="T650" i="2"/>
  <c r="R675" i="2"/>
  <c r="P182" i="2"/>
  <c r="P266" i="2"/>
  <c r="R319" i="2"/>
  <c r="BK384" i="2"/>
  <c r="J384" i="2"/>
  <c r="J76" i="2" s="1"/>
  <c r="BK468" i="2"/>
  <c r="J468" i="2" s="1"/>
  <c r="J77" i="2" s="1"/>
  <c r="P468" i="2"/>
  <c r="P492" i="2"/>
  <c r="R561" i="2"/>
  <c r="BK675" i="2"/>
  <c r="J675" i="2" s="1"/>
  <c r="J81" i="2" s="1"/>
  <c r="T675" i="2"/>
  <c r="BK309" i="2"/>
  <c r="J309" i="2" s="1"/>
  <c r="J68" i="2" s="1"/>
  <c r="BK333" i="2"/>
  <c r="J333" i="2"/>
  <c r="J70" i="2" s="1"/>
  <c r="BK356" i="2"/>
  <c r="J356" i="2" s="1"/>
  <c r="J73" i="2" s="1"/>
  <c r="BA55" i="1"/>
  <c r="J52" i="2"/>
  <c r="E91" i="2"/>
  <c r="BE120" i="2"/>
  <c r="BE132" i="2"/>
  <c r="BE189" i="2"/>
  <c r="BE195" i="2"/>
  <c r="BE222" i="2"/>
  <c r="BE238" i="2"/>
  <c r="BE267" i="2"/>
  <c r="BE277" i="2"/>
  <c r="BE320" i="2"/>
  <c r="BE323" i="2"/>
  <c r="BE330" i="2"/>
  <c r="BE334" i="2"/>
  <c r="BE346" i="2"/>
  <c r="BE381" i="2"/>
  <c r="BE385" i="2"/>
  <c r="BE390" i="2"/>
  <c r="BE416" i="2"/>
  <c r="BE442" i="2"/>
  <c r="BE460" i="2"/>
  <c r="BE484" i="2"/>
  <c r="BE535" i="2"/>
  <c r="BE567" i="2"/>
  <c r="BE572" i="2"/>
  <c r="BE582" i="2"/>
  <c r="BE613" i="2"/>
  <c r="BE633" i="2"/>
  <c r="BC55" i="1"/>
  <c r="BC54" i="1" s="1"/>
  <c r="W32" i="1" s="1"/>
  <c r="BE112" i="2"/>
  <c r="BE149" i="2"/>
  <c r="BE261" i="2"/>
  <c r="BE299" i="2"/>
  <c r="BE353" i="2"/>
  <c r="BE378" i="2"/>
  <c r="BE411" i="2"/>
  <c r="BE474" i="2"/>
  <c r="BE489" i="2"/>
  <c r="BE493" i="2"/>
  <c r="BE499" i="2"/>
  <c r="BE562" i="2"/>
  <c r="BE587" i="2"/>
  <c r="BE593" i="2"/>
  <c r="BE598" i="2"/>
  <c r="BE603" i="2"/>
  <c r="BE607" i="2"/>
  <c r="BE620" i="2"/>
  <c r="BE629" i="2"/>
  <c r="BE651" i="2"/>
  <c r="BE676" i="2"/>
  <c r="BE702" i="2"/>
  <c r="BE716" i="2"/>
  <c r="BE721" i="2"/>
  <c r="F98" i="2"/>
  <c r="BE104" i="2"/>
  <c r="BE165" i="2"/>
  <c r="BE218" i="2"/>
  <c r="BE226" i="2"/>
  <c r="BE231" i="2"/>
  <c r="BE245" i="2"/>
  <c r="BE289" i="2"/>
  <c r="BE310" i="2"/>
  <c r="BE326" i="2"/>
  <c r="BE339" i="2"/>
  <c r="BE374" i="2"/>
  <c r="BE395" i="2"/>
  <c r="BE406" i="2"/>
  <c r="BE421" i="2"/>
  <c r="BE448" i="2"/>
  <c r="BE469" i="2"/>
  <c r="BE477" i="2"/>
  <c r="BE481" i="2"/>
  <c r="BE524" i="2"/>
  <c r="BE547" i="2"/>
  <c r="BE553" i="2"/>
  <c r="BE558" i="2"/>
  <c r="BE577" i="2"/>
  <c r="BE642" i="2"/>
  <c r="BE657" i="2"/>
  <c r="BE663" i="2"/>
  <c r="BE711" i="2"/>
  <c r="BE734" i="2"/>
  <c r="AW55" i="1"/>
  <c r="BE140" i="2"/>
  <c r="BE171" i="2"/>
  <c r="BE175" i="2"/>
  <c r="BE183" i="2"/>
  <c r="BE202" i="2"/>
  <c r="BE210" i="2"/>
  <c r="BE215" i="2"/>
  <c r="BE272" i="2"/>
  <c r="BE284" i="2"/>
  <c r="BE126" i="2"/>
  <c r="BE160" i="2"/>
  <c r="BE253" i="2"/>
  <c r="BE304" i="2"/>
  <c r="BE357" i="2"/>
  <c r="BE364" i="2"/>
  <c r="BE369" i="2"/>
  <c r="BE401" i="2"/>
  <c r="BE424" i="2"/>
  <c r="BE429" i="2"/>
  <c r="BE436" i="2"/>
  <c r="BE454" i="2"/>
  <c r="BE465" i="2"/>
  <c r="BE502" i="2"/>
  <c r="BE506" i="2"/>
  <c r="BE511" i="2"/>
  <c r="BE516" i="2"/>
  <c r="BE521" i="2"/>
  <c r="BE530" i="2"/>
  <c r="BE542" i="2"/>
  <c r="BE624" i="2"/>
  <c r="BE638" i="2"/>
  <c r="BE647" i="2"/>
  <c r="BE669" i="2"/>
  <c r="BE689" i="2"/>
  <c r="BB55" i="1"/>
  <c r="BD55" i="1"/>
  <c r="BD54" i="1" s="1"/>
  <c r="W33" i="1" s="1"/>
  <c r="BB54" i="1"/>
  <c r="W31" i="1"/>
  <c r="BA54" i="1"/>
  <c r="AW54" i="1"/>
  <c r="AK30" i="1" s="1"/>
  <c r="T337" i="2" l="1"/>
  <c r="P337" i="2"/>
  <c r="T102" i="2"/>
  <c r="T101" i="2" s="1"/>
  <c r="P102" i="2"/>
  <c r="P101" i="2" s="1"/>
  <c r="AU55" i="1" s="1"/>
  <c r="AU54" i="1" s="1"/>
  <c r="R102" i="2"/>
  <c r="BK337" i="2"/>
  <c r="J337" i="2" s="1"/>
  <c r="J71" i="2" s="1"/>
  <c r="R337" i="2"/>
  <c r="BK102" i="2"/>
  <c r="J102" i="2" s="1"/>
  <c r="J60" i="2" s="1"/>
  <c r="J103" i="2"/>
  <c r="J61" i="2"/>
  <c r="J338" i="2"/>
  <c r="J72" i="2"/>
  <c r="F33" i="2"/>
  <c r="AZ55" i="1" s="1"/>
  <c r="AZ54" i="1" s="1"/>
  <c r="W29" i="1" s="1"/>
  <c r="W30" i="1"/>
  <c r="AX54" i="1"/>
  <c r="AY54" i="1"/>
  <c r="J33" i="2"/>
  <c r="AV55" i="1"/>
  <c r="AT55" i="1" s="1"/>
  <c r="R101" i="2" l="1"/>
  <c r="BK101" i="2"/>
  <c r="J101" i="2"/>
  <c r="J30" i="2" s="1"/>
  <c r="AG55" i="1" s="1"/>
  <c r="AG54" i="1" s="1"/>
  <c r="AK26" i="1" s="1"/>
  <c r="AV54" i="1"/>
  <c r="AK29" i="1"/>
  <c r="J39" i="2" l="1"/>
  <c r="J59" i="2"/>
  <c r="AN55" i="1"/>
  <c r="AK35" i="1"/>
  <c r="AT54" i="1"/>
  <c r="AN54" i="1" l="1"/>
</calcChain>
</file>

<file path=xl/sharedStrings.xml><?xml version="1.0" encoding="utf-8"?>
<sst xmlns="http://schemas.openxmlformats.org/spreadsheetml/2006/main" count="6295" uniqueCount="1138">
  <si>
    <t>Export Komplet</t>
  </si>
  <si>
    <t>VZ</t>
  </si>
  <si>
    <t>2.0</t>
  </si>
  <si>
    <t>ZAMOK</t>
  </si>
  <si>
    <t>False</t>
  </si>
  <si>
    <t>{24bba0d7-3de3-4689-a145-28e5524d68ea}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</si>
  <si>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</si>
  <si>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</si>
  <si>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</si>
  <si>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</si>
  <si>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</si>
  <si>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</si>
  <si>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</si>
  <si>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</si>
  <si>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EM2021-215/RTG-CT1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</si>
  <si>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</si>
  <si>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</si>
  <si>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Nemocnice Třinec -  Osazení CT - stavební úpravy</t>
  </si>
  <si>
    <t>KSO:</t>
  </si>
  <si>
    <t/>
  </si>
  <si>
    <t>CC-CZ:</t>
  </si>
  <si>
    <t>Místo:</t>
  </si>
  <si>
    <t>Třinec</t>
  </si>
  <si>
    <t>Datum:</t>
  </si>
  <si>
    <t>20. 10. 2022</t>
  </si>
  <si>
    <t>Zadavatel:</t>
  </si>
  <si>
    <t>IČ:</t>
  </si>
  <si>
    <t>Nemocnice Třinec p.o.</t>
  </si>
  <si>
    <t>DIČ:</t>
  </si>
  <si>
    <t>Uchazeč:</t>
  </si>
  <si>
    <t>Vyplň údaj</t>
  </si>
  <si>
    <t>Projektant:</t>
  </si>
  <si>
    <t>Ateliér EMMET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</si>
  <si>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</si>
  <si>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</si>
  <si>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</si>
  <si>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</si>
  <si>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</si>
  <si>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</si>
  <si>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</si>
  <si>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</si>
  <si>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</si>
  <si>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</si>
  <si>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</si>
  <si>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</si>
  <si>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</si>
  <si>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</si>
  <si>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</si>
  <si>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</si>
  <si>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</si>
  <si>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</si>
  <si>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</si>
  <si>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</si>
  <si>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</si>
  <si>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</si>
  <si>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</si>
  <si>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</si>
  <si>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</si>
  <si>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</si>
  <si>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</si>
  <si>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</si>
  <si>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</si>
  <si>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</si>
  <si>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</si>
  <si>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</si>
  <si>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</si>
  <si>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</si>
  <si>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</si>
  <si>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</si>
  <si>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</si>
  <si>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</si>
  <si>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</si>
  <si>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</si>
  <si>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</si>
  <si>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</si>
  <si>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</si>
  <si>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</si>
  <si>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Osazení CT stavební úpravy</t>
  </si>
  <si>
    <t>STA</t>
  </si>
  <si>
    <t>1</t>
  </si>
  <si>
    <t>{889fc2d4-8421-46a5-8dfb-1f95f4108067}</t>
  </si>
  <si>
    <t>2</t>
  </si>
  <si>
    <t>KRYCÍ LIST SOUPISU PRACÍ</t>
  </si>
  <si>
    <t>Objekt:</t>
  </si>
  <si>
    <t>SO 01 - Osazení CT stavební úpravy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</si>
  <si>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</si>
  <si>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</si>
  <si>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</si>
  <si>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</si>
  <si>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</si>
  <si>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</si>
  <si>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61 - Úprava povrchů vnitřních</t>
  </si>
  <si>
    <t xml:space="preserve">    63 - Podlahy a podlahové konstrukce</t>
  </si>
  <si>
    <t xml:space="preserve">    64 - Osazování výplní otvorů</t>
  </si>
  <si>
    <t xml:space="preserve">    96 - Bourání konstrukcí</t>
  </si>
  <si>
    <t xml:space="preserve">    97 - Prorážení otvorů a ostatní bourací práce</t>
  </si>
  <si>
    <t xml:space="preserve">    94 - Lešení a stavební výtahy</t>
  </si>
  <si>
    <t xml:space="preserve">    95 - Různé dokončovací konstrukce a práce pozemních staveb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</si>
  <si>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</si>
  <si>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</si>
  <si>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</si>
  <si>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</si>
  <si>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725 - Zdravotechnika - zařizovací předměty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</si>
  <si>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</si>
  <si>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</si>
  <si>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</si>
  <si>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</si>
  <si>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</si>
  <si>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</si>
  <si>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</si>
  <si>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</si>
  <si>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</si>
  <si>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</si>
  <si>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</si>
  <si>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</si>
  <si>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</si>
  <si>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</si>
  <si>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</si>
  <si>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</si>
  <si>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</si>
  <si>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</si>
  <si>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</si>
  <si>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</si>
  <si>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</si>
  <si>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</si>
  <si>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</si>
  <si>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</si>
  <si>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</si>
  <si>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</si>
  <si>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</si>
  <si>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317944323</t>
  </si>
  <si>
    <t>Válcované nosníky č.14 až 22 dodatečně osazované do připravených otvorů</t>
  </si>
  <si>
    <t>t</t>
  </si>
  <si>
    <t>CS ÚRS 2022 02</t>
  </si>
  <si>
    <t>4</t>
  </si>
  <si>
    <t>934641940</t>
  </si>
  <si>
    <t>PP</t>
  </si>
  <si>
    <t>Válcované nosníky dodatečně osazované do připravených otvorů bez zazdění hlav č. 14 až 22</t>
  </si>
  <si>
    <t>Online PSC</t>
  </si>
  <si>
    <t>https://podminky.urs.cz/item/CS_URS_2022_02/317944323</t>
  </si>
  <si>
    <t>VV</t>
  </si>
  <si>
    <t>"viz. půdorys 1.PP nový stav"</t>
  </si>
  <si>
    <t xml:space="preserve">"včetně základního nátěru" </t>
  </si>
  <si>
    <t>"I 140" 14,4*1,7*1,08*0,001</t>
  </si>
  <si>
    <t>"I 180" 21,9*3,2*1,08*0,001</t>
  </si>
  <si>
    <t>Součet</t>
  </si>
  <si>
    <t>340239212</t>
  </si>
  <si>
    <t>Zazdívka otvorů v příčkách nebo stěnách pl přes 1 do 4 m2 cihlami plnými tl přes 100 mm</t>
  </si>
  <si>
    <t>m2</t>
  </si>
  <si>
    <t>1566958818</t>
  </si>
  <si>
    <t>Zazdívka otvorů v příčkách nebo stěnách cihlami plnými pálenými plochy přes 1 m2 do 4 m2, tloušťky přes 100 mm</t>
  </si>
  <si>
    <t>https://podminky.urs.cz/item/CS_URS_2022_02/340239212</t>
  </si>
  <si>
    <t xml:space="preserve">"zazdívky otvorů" </t>
  </si>
  <si>
    <t>1,0*2,1*0,15*2</t>
  </si>
  <si>
    <t>0,5*2,1*0,15*2</t>
  </si>
  <si>
    <t>342291121</t>
  </si>
  <si>
    <t>Ukotvení příček k cihelným konstrukcím plochými kotvami</t>
  </si>
  <si>
    <t>m</t>
  </si>
  <si>
    <t>-1543302708</t>
  </si>
  <si>
    <t>Ukotvení příček plochými kotvami, do konstrukce cihelné</t>
  </si>
  <si>
    <t>https://podminky.urs.cz/item/CS_URS_2022_02/342291121</t>
  </si>
  <si>
    <t xml:space="preserve">"kotvení zazdívky otvorů" </t>
  </si>
  <si>
    <t>(1,0+2,1*2)*2+(0,5+2,1*2)*2</t>
  </si>
  <si>
    <t>346244381</t>
  </si>
  <si>
    <t>Plentování jednostranné v do 200 mm válcovaných nosníků cihlami</t>
  </si>
  <si>
    <t>-1408400119</t>
  </si>
  <si>
    <t>Plentování ocelových válcovaných nosníků jednostranné cihlami na maltu, výška stojiny do 200 mm</t>
  </si>
  <si>
    <t>https://podminky.urs.cz/item/CS_URS_2022_02/346244381</t>
  </si>
  <si>
    <t>(3,2+3,2+1,7+1,7)*0,3</t>
  </si>
  <si>
    <t>61</t>
  </si>
  <si>
    <t>Úprava povrchů vnitřních</t>
  </si>
  <si>
    <t>5</t>
  </si>
  <si>
    <t>612321141</t>
  </si>
  <si>
    <t>Vápenocementová omítka štuková dvouvrstvá vnitřních stěn nanášená ručně</t>
  </si>
  <si>
    <t>-141283695</t>
  </si>
  <si>
    <t>Omítka vápenocementová vnitřních ploch nanášená ručně dvouvrstvá, tloušťky jádrové omítky do 10 mm a tloušťky štuku do 3 mm štuková svislých konstrukcí stěn</t>
  </si>
  <si>
    <t>https://podminky.urs.cz/item/CS_URS_2022_02/612321141</t>
  </si>
  <si>
    <t>1,0*2,1*2*2</t>
  </si>
  <si>
    <t>0,5*2,1*2*2</t>
  </si>
  <si>
    <t>6</t>
  </si>
  <si>
    <t>611325421</t>
  </si>
  <si>
    <t>Oprava vnitřní vápenocementové štukové omítky stropů v rozsahu plochy do 10 %</t>
  </si>
  <si>
    <t>-1178213734</t>
  </si>
  <si>
    <t>Oprava vápenocementové omítky vnitřních ploch štukové dvouvrstvé, tloušťky do 20 mm a tloušťky štuku do 3 mm stropů, v rozsahu opravované plochy do 10%</t>
  </si>
  <si>
    <t>https://podminky.urs.cz/item/CS_URS_2022_02/611325421</t>
  </si>
  <si>
    <t xml:space="preserve">" viz. půdorys 1.PP nový stav" </t>
  </si>
  <si>
    <t>" příprana CT"  18,64</t>
  </si>
  <si>
    <t>"vyšetřovna CT" 38,8</t>
  </si>
  <si>
    <t>"kabina" 2,1</t>
  </si>
  <si>
    <t>"chodba" 54,62</t>
  </si>
  <si>
    <t>7</t>
  </si>
  <si>
    <t>612325422</t>
  </si>
  <si>
    <t>Oprava vnitřní vápenocementové štukové omítky stěn v rozsahu plochy přes 10 do 30 %</t>
  </si>
  <si>
    <t>-1310733246</t>
  </si>
  <si>
    <t>Oprava vápenocementové omítky vnitřních ploch štukové dvouvrstvé, tloušťky do 20 mm a tloušťky štuku do 3 mm stěn, v rozsahu opravované plochy přes 10 do 30%</t>
  </si>
  <si>
    <t>https://podminky.urs.cz/item/CS_URS_2022_02/612325422</t>
  </si>
  <si>
    <t>" příprana CT"  18,3*3,3-(1,2*1,8*2+1,4*2,2*2)</t>
  </si>
  <si>
    <t>(1,2+1,8*2)*0,4*2+(1,4+2,2*2)*0,15*2</t>
  </si>
  <si>
    <t>"kabina" 6,2*3,3-0,9*1,97</t>
  </si>
  <si>
    <t xml:space="preserve">"chodba" </t>
  </si>
  <si>
    <t>43,4*3,3-(1,5*2,0*2+0,8*2,0+0,9*2,0*6+0,7*2,0*2+1,2*1,8*3)</t>
  </si>
  <si>
    <t>(1,2+1,8*2)*0,4*3</t>
  </si>
  <si>
    <t>8</t>
  </si>
  <si>
    <t>619991011</t>
  </si>
  <si>
    <t>Obalení konstrukcí a prvků fólií přilepenou lepící páskou</t>
  </si>
  <si>
    <t>812818578</t>
  </si>
  <si>
    <t>Zakrytí vnitřních ploch před znečištěním včetně pozdějšího odkrytí konstrukcí a prvků obalením fólií a přelepením páskou</t>
  </si>
  <si>
    <t>https://podminky.urs.cz/item/CS_URS_2022_02/619991011</t>
  </si>
  <si>
    <t>1,5*2,2*2+(1,0*2,0)*2*12+1,5*2,0*9+1,5*2,3*2*2</t>
  </si>
  <si>
    <t>9</t>
  </si>
  <si>
    <t>612325RP6</t>
  </si>
  <si>
    <t xml:space="preserve">Oprava vnitřní barytové hladké omítky stěn v rozsahu plochy přes 10 do 30 % </t>
  </si>
  <si>
    <t>VLASTNÍ</t>
  </si>
  <si>
    <t>-1217823450</t>
  </si>
  <si>
    <t>"vyšetřovna CT" 25,7*3,3-(1,2*1,8*4+1,4*2,2+0,9*1,97+0,9*1,97+0,9*1,97)</t>
  </si>
  <si>
    <t>(1,2+1,8*2)*0,4*4</t>
  </si>
  <si>
    <t>10</t>
  </si>
  <si>
    <t>619996127</t>
  </si>
  <si>
    <t>Ochrana svislých ploch obedněním z OSB desek</t>
  </si>
  <si>
    <t>758700533</t>
  </si>
  <si>
    <t>Ochrana stavebních konstrukcí a samostatných prvků včetně pozdějšího odstranění obedněním z OSB desek svislých ploch</t>
  </si>
  <si>
    <t>https://podminky.urs.cz/item/CS_URS_2022_02/619996127</t>
  </si>
  <si>
    <t>"ochrana rohů - transportní cesta" (0,15*2)*2,0*5</t>
  </si>
  <si>
    <t>11</t>
  </si>
  <si>
    <t>619996145</t>
  </si>
  <si>
    <t>Ochrana konstrukcí nebo samostatných prvků obalením geotextilií</t>
  </si>
  <si>
    <t>-1104095868</t>
  </si>
  <si>
    <t>Ochrana stavebních konstrukcí a samostatných prvků včetně pozdějšího odstranění obalením geotextilií samostatných konstrukcí a prvků</t>
  </si>
  <si>
    <t>https://podminky.urs.cz/item/CS_URS_2022_02/619996145</t>
  </si>
  <si>
    <t xml:space="preserve">" ochrana podlahy v 1.PP  pro provádění stavebních prací" </t>
  </si>
  <si>
    <t>17,0*2,0+2,3*8</t>
  </si>
  <si>
    <t>"ochrana parapetů, radiátorů atd. "1,5*1,0*10+10,0</t>
  </si>
  <si>
    <t>63</t>
  </si>
  <si>
    <t>Podlahy a podlahové konstrukce</t>
  </si>
  <si>
    <t>12</t>
  </si>
  <si>
    <t>631351101</t>
  </si>
  <si>
    <t>Zřízení bednění rýh a hran v podlahách</t>
  </si>
  <si>
    <t>-767896251</t>
  </si>
  <si>
    <t>Bednění v podlahách rýh a hran zřízení</t>
  </si>
  <si>
    <t>https://podminky.urs.cz/item/CS_URS_2022_02/631351101</t>
  </si>
  <si>
    <t xml:space="preserve">" viz. půdorys 1.PP bourací práce" </t>
  </si>
  <si>
    <t xml:space="preserve">" bednění pro zajištění násypu v podlaze" </t>
  </si>
  <si>
    <t>" viz. půdorys 1.PP bourací práce" (5,8*4+1,8*4)*0,3</t>
  </si>
  <si>
    <t>13</t>
  </si>
  <si>
    <t>631351102</t>
  </si>
  <si>
    <t>Odstranění bednění rýh a hran v podlahách</t>
  </si>
  <si>
    <t>-1726151129</t>
  </si>
  <si>
    <t>Bednění v podlahách rýh a hran odstranění</t>
  </si>
  <si>
    <t>https://podminky.urs.cz/item/CS_URS_2022_02/631351102</t>
  </si>
  <si>
    <t>14</t>
  </si>
  <si>
    <t>631312121</t>
  </si>
  <si>
    <t>Doplnění dosavadních mazanin betonem prostým plochy do 4 m2 tloušťky do 80 mm</t>
  </si>
  <si>
    <t>m3</t>
  </si>
  <si>
    <t>678919694</t>
  </si>
  <si>
    <t>Doplnění dosavadních mazanin prostým betonem s dodáním hmot, bez potěru, plochy jednotlivě přes 1 m2 do 4 m2 a tl. do 80 mm</t>
  </si>
  <si>
    <t>https://podminky.urs.cz/item/CS_URS_2022_02/631312121</t>
  </si>
  <si>
    <t>" po řezání pro umístění ocelového nosníku do podlahy" (5,8*0,5*2+1,8*0,5*2)*0,08</t>
  </si>
  <si>
    <t>"pro nový žlab" 15,0*(0,1+0,1+0,3)*0,05+15*0,05*0,18*2</t>
  </si>
  <si>
    <t>635211RP26</t>
  </si>
  <si>
    <t>Násyp pod podlahami nebo ochranný násyp tl. do 200 mm, plochy přes 2 m2</t>
  </si>
  <si>
    <t>115349330</t>
  </si>
  <si>
    <t xml:space="preserve">" bude použit původní násyp" </t>
  </si>
  <si>
    <t xml:space="preserve"> 5,8*0,5*2*0,18+1,8*0,5*2*0,18</t>
  </si>
  <si>
    <t>"pro nový žlab" 15,0*0,3*0,18</t>
  </si>
  <si>
    <t>64</t>
  </si>
  <si>
    <t>Osazování výplní otvorů</t>
  </si>
  <si>
    <t>16</t>
  </si>
  <si>
    <t>642942111</t>
  </si>
  <si>
    <t>Osazování zárubní nebo rámů dveřních kovových do 2,5 m2 na MC</t>
  </si>
  <si>
    <t>kus</t>
  </si>
  <si>
    <t>1948415555</t>
  </si>
  <si>
    <t>Osazování zárubní nebo rámů kovových dveřních lisovaných nebo z úhelníků bez dveřních křídel na cementovou maltu, plochy otvoru do 2,5 m2</t>
  </si>
  <si>
    <t>https://podminky.urs.cz/item/CS_URS_2022_02/642942111</t>
  </si>
  <si>
    <t xml:space="preserve">"viz. půdorys 1.PP nový stav" </t>
  </si>
  <si>
    <t>"nové dveře" 1</t>
  </si>
  <si>
    <t>17</t>
  </si>
  <si>
    <t>M</t>
  </si>
  <si>
    <t>55331488</t>
  </si>
  <si>
    <t>zárubeň jednokřídlá ocelová pro zdění tl stěny 110-150mm rozměru 900/1970, 2100mm</t>
  </si>
  <si>
    <t>-2099526599</t>
  </si>
  <si>
    <t>" viz. montáž" 1</t>
  </si>
  <si>
    <t>18</t>
  </si>
  <si>
    <t>642943RP6</t>
  </si>
  <si>
    <t>Osazování ocelových zárunbní  s olověnou vložkou na cementovou maltu, o ploše otvoru do 2,5 m2</t>
  </si>
  <si>
    <t>-1236013023</t>
  </si>
  <si>
    <t>Osazování ocelových zárunbní s olověnou vložkou na cementovou maltu, o ploše otvoru do 2,5 m2</t>
  </si>
  <si>
    <t>"nové dveře" 3</t>
  </si>
  <si>
    <t>19</t>
  </si>
  <si>
    <t>RMAT0001</t>
  </si>
  <si>
    <t>zárubeň jednokřídlá ocelová pro zdění tl stěny 110-150mm rozměru 900/1970, 2100mm s olověnou vložkou</t>
  </si>
  <si>
    <t>1597615811</t>
  </si>
  <si>
    <t>" viz. montáž" 3</t>
  </si>
  <si>
    <t>96</t>
  </si>
  <si>
    <t>Bourání konstrukcí</t>
  </si>
  <si>
    <t>20</t>
  </si>
  <si>
    <t>962031133</t>
  </si>
  <si>
    <t>Bourání příček z cihel pálených na MVC tl do 150 mm</t>
  </si>
  <si>
    <t>1705897676</t>
  </si>
  <si>
    <t>Bourání příček z cihel, tvárnic nebo příčkovek z cihel pálených, plných nebo dutých na maltu vápennou nebo vápenocementovou, tl. do 150 mm</t>
  </si>
  <si>
    <t>https://podminky.urs.cz/item/CS_URS_2022_02/962031133</t>
  </si>
  <si>
    <t>"vybourání stávajících příček" 3,15*3,0-1,4*2,0+(1,1+2,9+1,1)*3,4-0,8*2,0</t>
  </si>
  <si>
    <t>965045113</t>
  </si>
  <si>
    <t>Bourání potěrů cementových nebo pískocementových tl do 50 mm pl přes 4 m2</t>
  </si>
  <si>
    <t>-2097698297</t>
  </si>
  <si>
    <t>Bourání potěrů tl. do 50 mm cementových nebo pískocementových, plochy přes 4 m2</t>
  </si>
  <si>
    <t>https://podminky.urs.cz/item/CS_URS_2022_02/965045113</t>
  </si>
  <si>
    <t>" řezání pro umístění ocelového nosníku do podlahy" 5,8*0,5*2+1,8*0,5*2</t>
  </si>
  <si>
    <t>"pro nový žlab" 15,0*0,3</t>
  </si>
  <si>
    <t>22</t>
  </si>
  <si>
    <t>965082933</t>
  </si>
  <si>
    <t>Odstranění násypů pod podlahami tl do 200 mm pl přes 2 m2</t>
  </si>
  <si>
    <t>584032963</t>
  </si>
  <si>
    <t>Odstranění násypu pod podlahami nebo ochranného násypu na střechách tl. do 200 mm, plochy přes 2 m2</t>
  </si>
  <si>
    <t>https://podminky.urs.cz/item/CS_URS_2022_02/965082933</t>
  </si>
  <si>
    <t>" umístění ocelového nosníku do podlahy" 5,8*0,5*2*0,18+1,8*0,5*2*0,18</t>
  </si>
  <si>
    <t>"pro nový žlab" 15,0*0,18*0,3</t>
  </si>
  <si>
    <t>23</t>
  </si>
  <si>
    <t>968072455</t>
  </si>
  <si>
    <t>Vybourání kovových dveřních zárubní pl do 2 m2</t>
  </si>
  <si>
    <t>-1200225041</t>
  </si>
  <si>
    <t>Vybourání kovových rámů oken s křídly, dveřních zárubní, vrat, stěn, ostění nebo obkladů dveřních zárubní, plochy do 2 m2</t>
  </si>
  <si>
    <t>https://podminky.urs.cz/item/CS_URS_2022_02/968072455</t>
  </si>
  <si>
    <t xml:space="preserve">"vybourání stávajících dveří" </t>
  </si>
  <si>
    <t>"800/2000" 2</t>
  </si>
  <si>
    <t>"800/2000 Pb" 2</t>
  </si>
  <si>
    <t>24</t>
  </si>
  <si>
    <t>968072456</t>
  </si>
  <si>
    <t>Vybourání kovových dveřních zárubní pl přes 2 m2</t>
  </si>
  <si>
    <t>44360559</t>
  </si>
  <si>
    <t>Vybourání kovových rámů oken s křídly, dveřních zárubní, vrat, stěn, ostění nebo obkladů dveřních zárubní, plochy přes 2 m2</t>
  </si>
  <si>
    <t>https://podminky.urs.cz/item/CS_URS_2022_02/968072456</t>
  </si>
  <si>
    <t>"1400/2000" 1</t>
  </si>
  <si>
    <t>"1400/2000 Pb" 2</t>
  </si>
  <si>
    <t>25</t>
  </si>
  <si>
    <t>968082022</t>
  </si>
  <si>
    <t>Vybourání plastových zárubní dveří plochy do 4 m2</t>
  </si>
  <si>
    <t>2084789133</t>
  </si>
  <si>
    <t>Vybourání plastových rámů oken s křídly, dveřních zárubní, vrat dveřních zárubní, plochy přes 2 do 4 m2</t>
  </si>
  <si>
    <t>https://podminky.urs.cz/item/CS_URS_2022_02/968082022</t>
  </si>
  <si>
    <t>"vybourání stávajícíc plastových dveří na chodbě" 1,5*2,2</t>
  </si>
  <si>
    <t>97</t>
  </si>
  <si>
    <t>Prorážení otvorů a ostatní bourací práce</t>
  </si>
  <si>
    <t>26</t>
  </si>
  <si>
    <t>971035641</t>
  </si>
  <si>
    <t>Vybourání otvorů ve zdivu cihelném pl do 4 m2 na MC tl do 300 mm</t>
  </si>
  <si>
    <t>1168030536</t>
  </si>
  <si>
    <t>Vybourání otvorů ve zdivu základovém nebo nadzákladovém z cihel, tvárnic, příčkovek z cihel pálených na maltu cementovou plochy do 4 m2, tl. do 300 mm</t>
  </si>
  <si>
    <t>https://podminky.urs.cz/item/CS_URS_2022_02/971035641</t>
  </si>
  <si>
    <t>"vybourání otvoru ve stávajících příčkách" 1,4*2,1*0,15</t>
  </si>
  <si>
    <t>27</t>
  </si>
  <si>
    <t>974031164</t>
  </si>
  <si>
    <t>Vysekání rýh ve zdivu cihelném hl do 150 mm š do 150 mm</t>
  </si>
  <si>
    <t>-761751509</t>
  </si>
  <si>
    <t>Vysekání rýh ve zdivu cihelném na maltu vápennou nebo vápenocementovou do hl. 150 mm a šířky do 150 mm</t>
  </si>
  <si>
    <t>https://podminky.urs.cz/item/CS_URS_2022_02/974031164</t>
  </si>
  <si>
    <t>3,2+1,7</t>
  </si>
  <si>
    <t>28</t>
  </si>
  <si>
    <t>977312111</t>
  </si>
  <si>
    <t>Řezání stávajících betonových mazanin vyztužených hl do 50 mm</t>
  </si>
  <si>
    <t>-1750594058</t>
  </si>
  <si>
    <t>Řezání stávajících betonových mazanin s vyztužením hloubky do 50 mm</t>
  </si>
  <si>
    <t>https://podminky.urs.cz/item/CS_URS_2022_02/977312111</t>
  </si>
  <si>
    <t>" řezání pro umístění ocelového nosníku do podlahy" 5,8*4+1,8*4</t>
  </si>
  <si>
    <t>"pro nový žlab" 15,0*2</t>
  </si>
  <si>
    <t>29</t>
  </si>
  <si>
    <t>973031324</t>
  </si>
  <si>
    <t>Vysekání kapes ve zdivu cihelném na MV nebo MVC pl do 0,10 m2 hl do 150 mm</t>
  </si>
  <si>
    <t>618936652</t>
  </si>
  <si>
    <t>Vysekání výklenků nebo kapes ve zdivu z cihel na maltu vápennou nebo vápenocementovou kapes, plochy do 0,10 m2, hl. do 150 mm</t>
  </si>
  <si>
    <t>https://podminky.urs.cz/item/CS_URS_2022_02/973031324</t>
  </si>
  <si>
    <t>" vysekání kapes pro osazení nosníků" 4</t>
  </si>
  <si>
    <t>94</t>
  </si>
  <si>
    <t>Lešení a stavební výtahy</t>
  </si>
  <si>
    <t>30</t>
  </si>
  <si>
    <t>949101111</t>
  </si>
  <si>
    <t>Lešení pomocné pro objekty pozemních staveb s lešeňovou podlahou v do 1,9 m zatížení do 150 kg/m2</t>
  </si>
  <si>
    <t>-1162178392</t>
  </si>
  <si>
    <t>Lešení pomocné pracovní pro objekty pozemních staveb pro zatížení do 150 kg/m2, o výšce lešeňové podlahy do 1,9 m</t>
  </si>
  <si>
    <t>https://podminky.urs.cz/item/CS_URS_2022_02/949101111</t>
  </si>
  <si>
    <t>31</t>
  </si>
  <si>
    <t>953961214</t>
  </si>
  <si>
    <t>Kotvy chemickou patronou M 16 hl 125 mm do betonu, ŽB nebo kamene s vyvrtáním otvoru</t>
  </si>
  <si>
    <t>-2023254705</t>
  </si>
  <si>
    <t>Kotvy chemické s vyvrtáním otvoru do betonu, železobetonu nebo tvrdého kamene chemická patrona, velikost M 16, hloubka 125 mm</t>
  </si>
  <si>
    <t>https://podminky.urs.cz/item/CS_URS_2022_02/953961214</t>
  </si>
  <si>
    <t>" pro kotevní stropní desku " 4</t>
  </si>
  <si>
    <t>32</t>
  </si>
  <si>
    <t>953965131</t>
  </si>
  <si>
    <t>Kotevní šroub pro chemické kotvy M 16 dl 190 mm</t>
  </si>
  <si>
    <t>-431480351</t>
  </si>
  <si>
    <t>Kotvy chemické s vyvrtáním otvoru kotevní šrouby pro chemické kotvy, velikost M 16, délka 190 mm</t>
  </si>
  <si>
    <t>https://podminky.urs.cz/item/CS_URS_2022_02/953965131</t>
  </si>
  <si>
    <t>95</t>
  </si>
  <si>
    <t>Různé dokončovací konstrukce a práce pozemních staveb</t>
  </si>
  <si>
    <t>33</t>
  </si>
  <si>
    <t>952901111</t>
  </si>
  <si>
    <t>Vyčištění budov bytové a občanské výstavby při výšce podlaží do 4 m</t>
  </si>
  <si>
    <t>-2108718551</t>
  </si>
  <si>
    <t>Vyčištění budov nebo objektů před předáním do užívání budov bytové nebo občanské výstavby, světlé výšky podlaží do 4 m</t>
  </si>
  <si>
    <t>https://podminky.urs.cz/item/CS_URS_2022_02/952901111</t>
  </si>
  <si>
    <t>997</t>
  </si>
  <si>
    <t>Přesun sutě</t>
  </si>
  <si>
    <t>34</t>
  </si>
  <si>
    <t>997013211</t>
  </si>
  <si>
    <t>Vnitrostaveništní doprava suti a vybouraných hmot pro budovy v do 6 m ručně</t>
  </si>
  <si>
    <t>1949825324</t>
  </si>
  <si>
    <t>Vnitrostaveništní doprava suti a vybouraných hmot vodorovně do 50 m svisle ručně pro budovy a haly výšky do 6 m</t>
  </si>
  <si>
    <t>https://podminky.urs.cz/item/CS_URS_2022_02/997013211</t>
  </si>
  <si>
    <t>35</t>
  </si>
  <si>
    <t>997013501</t>
  </si>
  <si>
    <t>Odvoz suti a vybouraných hmot na skládku nebo meziskládku do 1 km se složením</t>
  </si>
  <si>
    <t>-1789854905</t>
  </si>
  <si>
    <t>Odvoz suti a vybouraných hmot na skládku nebo meziskládku se složením, na vzdálenost do 1 km</t>
  </si>
  <si>
    <t>https://podminky.urs.cz/item/CS_URS_2022_02/997013501</t>
  </si>
  <si>
    <t>36</t>
  </si>
  <si>
    <t>997013509</t>
  </si>
  <si>
    <t>Příplatek k odvozu suti a vybouraných hmot na skládku ZKD 1 km přes 1 km</t>
  </si>
  <si>
    <t>726669002</t>
  </si>
  <si>
    <t>Odvoz suti a vybouraných hmot na skládku nebo meziskládku se složením, na vzdálenost Příplatek k ceně za každý další i započatý 1 km přes 1 km</t>
  </si>
  <si>
    <t>https://podminky.urs.cz/item/CS_URS_2022_02/997013509</t>
  </si>
  <si>
    <t>"předpoklad skládka nebo zařízení pro nákládání s odpady do 20 km" 19*14,970</t>
  </si>
  <si>
    <t>37</t>
  </si>
  <si>
    <t>997013871</t>
  </si>
  <si>
    <t>Poplatek za uložení stavebního odpadu na recyklační skládce (skládkovné) směsného stavebního a demoličního kód odpadu 17 09 04</t>
  </si>
  <si>
    <t>-1361065665</t>
  </si>
  <si>
    <t>Poplatek za uložení stavebního odpadu na recyklační skládce (skládkovné) směsného stavebního a demoličního zatříděného do Katalogu odpadů pod kódem 17 09 04</t>
  </si>
  <si>
    <t>https://podminky.urs.cz/item/CS_URS_2022_02/997013871</t>
  </si>
  <si>
    <t>998</t>
  </si>
  <si>
    <t>Přesun hmot</t>
  </si>
  <si>
    <t>38</t>
  </si>
  <si>
    <t>998018001</t>
  </si>
  <si>
    <t>Přesun hmot ruční pro budovy v do 6 m</t>
  </si>
  <si>
    <t>575063854</t>
  </si>
  <si>
    <t>Přesun hmot pro budovy občanské výstavby, bydlení, výrobu a služby ruční - bez užití mechanizace vodorovná dopravní vzdálenost do 100 m pro budovy s jakoukoliv nosnou konstrukcí výšky do 6 m</t>
  </si>
  <si>
    <t>https://podminky.urs.cz/item/CS_URS_2022_02/998018001</t>
  </si>
  <si>
    <t>PSV</t>
  </si>
  <si>
    <t>Práce a dodávky PSV</t>
  </si>
  <si>
    <t>721</t>
  </si>
  <si>
    <t>Zdravotechnika - vnitřní kanalizace</t>
  </si>
  <si>
    <t>39</t>
  </si>
  <si>
    <t>721171808</t>
  </si>
  <si>
    <t>Demontáž potrubí z PVC D přes 75 do 114</t>
  </si>
  <si>
    <t>-1792789717</t>
  </si>
  <si>
    <t>Demontáž potrubí z novodurových trub odpadních nebo připojovacích přes 75 do D 114</t>
  </si>
  <si>
    <t>https://podminky.urs.cz/item/CS_URS_2022_02/721171808</t>
  </si>
  <si>
    <t>"demontáž umyvadla k dalšímu použití " 1,0</t>
  </si>
  <si>
    <t>"demontáž umyvadla" 1</t>
  </si>
  <si>
    <t>40</t>
  </si>
  <si>
    <t>721220802</t>
  </si>
  <si>
    <t>Demontáž uzávěrek zápachových DN 100</t>
  </si>
  <si>
    <t>-1842255601</t>
  </si>
  <si>
    <t>Demontáž zápachových uzávěrek DN 100</t>
  </si>
  <si>
    <t>https://podminky.urs.cz/item/CS_URS_2022_02/721220802</t>
  </si>
  <si>
    <t>"demontáž umyvadla k dalšímu použití -  zápachová uzávěrka" 1,0</t>
  </si>
  <si>
    <t>"demontáž umyvadla -  zápachová uzávěrka" 1</t>
  </si>
  <si>
    <t>41</t>
  </si>
  <si>
    <t>998721201</t>
  </si>
  <si>
    <t>Přesun hmot procentní pro vnitřní kanalizace v objektech v do 6 m</t>
  </si>
  <si>
    <t>%</t>
  </si>
  <si>
    <t>-445068093</t>
  </si>
  <si>
    <t>Přesun hmot pro vnitřní kanalizace stanovený procentní sazbou (%) z ceny vodorovná dopravní vzdálenost do 50 m v objektech výšky do 6 m</t>
  </si>
  <si>
    <t>https://podminky.urs.cz/item/CS_URS_2022_02/998721201</t>
  </si>
  <si>
    <t>725</t>
  </si>
  <si>
    <t>Zdravotechnika - zařizovací předměty</t>
  </si>
  <si>
    <t>42</t>
  </si>
  <si>
    <t>725210821</t>
  </si>
  <si>
    <t>Demontáž umyvadel bez výtokových armatur</t>
  </si>
  <si>
    <t>soubor</t>
  </si>
  <si>
    <t>1401351282</t>
  </si>
  <si>
    <t>Demontáž umyvadel bez výtokových armatur umyvadel</t>
  </si>
  <si>
    <t>https://podminky.urs.cz/item/CS_URS_2022_02/725210821</t>
  </si>
  <si>
    <t>741</t>
  </si>
  <si>
    <t>Elektroinstalace - silnoproud</t>
  </si>
  <si>
    <t>43</t>
  </si>
  <si>
    <t>741371823</t>
  </si>
  <si>
    <t>Demontáž osvětlovacího modulového systému zářivkového dl přes 1100 mm bez zachování funkčnosti</t>
  </si>
  <si>
    <t>-947525845</t>
  </si>
  <si>
    <t>Demontáž svítidel bez zachování funkčnosti (do suti) interiérových modulového systému zářivkových, délky přes 1100 mm</t>
  </si>
  <si>
    <t>https://podminky.urs.cz/item/CS_URS_2022_02/741371823</t>
  </si>
  <si>
    <t>"v ceně je započítáno i odpojení od zdroje" 6</t>
  </si>
  <si>
    <t>44</t>
  </si>
  <si>
    <t>741376012</t>
  </si>
  <si>
    <t>Dodávka a montáž stropních svítidel zabudovaných do kazetového podhledu ( systémové řešení)</t>
  </si>
  <si>
    <t>1581873680</t>
  </si>
  <si>
    <t>https://podminky.urs.cz/item/CS_URS_2022_02/741376012</t>
  </si>
  <si>
    <t>"LED svítidla včetně rámečku, napojení na EL, potřebných úprav stávajícího vedení" 12</t>
  </si>
  <si>
    <t>45</t>
  </si>
  <si>
    <t>998741201</t>
  </si>
  <si>
    <t>Přesun hmot procentní pro silnoproud v objektech v do 6 m</t>
  </si>
  <si>
    <t>-2070254007</t>
  </si>
  <si>
    <t>Přesun hmot pro silnoproud stanovený procentní sazbou (%) z ceny vodorovná dopravní vzdálenost do 50 m v objektech výšky do 6 m</t>
  </si>
  <si>
    <t>https://podminky.urs.cz/item/CS_URS_2022_02/998741201</t>
  </si>
  <si>
    <t>751</t>
  </si>
  <si>
    <t>Vzduchotechnika</t>
  </si>
  <si>
    <t>46</t>
  </si>
  <si>
    <t>751311RP6</t>
  </si>
  <si>
    <t>Přesunutí stávající VZT výustky (demontáž, montáž,dodávka,  úprava, doplnění flexi potrubí)</t>
  </si>
  <si>
    <t>-1688609034</t>
  </si>
  <si>
    <t>Přesunutí stávající VZT výustky (demontáž, montáž, úprava, doplnění flexi potrubí)</t>
  </si>
  <si>
    <t>" viz. půdorys 1.PP nový stav" 1</t>
  </si>
  <si>
    <t>47</t>
  </si>
  <si>
    <t>998751201</t>
  </si>
  <si>
    <t>Přesun hmot procentní pro vzduchotechniku v objektech výšky do 12 m</t>
  </si>
  <si>
    <t>-192449808</t>
  </si>
  <si>
    <t>Přesun hmot pro vzduchotechniku stanovený procentní sazbou (%) z ceny vodorovná dopravní vzdálenost do 50 m v objektech výšky do 12 m</t>
  </si>
  <si>
    <t>https://podminky.urs.cz/item/CS_URS_2022_02/998751201</t>
  </si>
  <si>
    <t>763</t>
  </si>
  <si>
    <t>Konstrukce suché výstavby</t>
  </si>
  <si>
    <t>48</t>
  </si>
  <si>
    <t>763111925</t>
  </si>
  <si>
    <t>Zhotovení otvoru vel. přes 1 do 2 m2 v SDK příčce tl přes 100 mm s vyztužením profily</t>
  </si>
  <si>
    <t>1683343600</t>
  </si>
  <si>
    <t>Zhotovení otvorů v příčkách ze sádrokartonových desek pro prostupy (voda, elektro, topení, VZT), osvětlení, okna, revizní klapky a dvířka včetně vyztužení profily pro příčku tl. přes 100 mm, velikost přes 1,00 do 2,00 m2</t>
  </si>
  <si>
    <t>https://podminky.urs.cz/item/CS_URS_2022_02/763111925</t>
  </si>
  <si>
    <t>" dveře v SDK příčce" 1</t>
  </si>
  <si>
    <t>49</t>
  </si>
  <si>
    <t>763111926</t>
  </si>
  <si>
    <t>Zhotovení otvoru vel. přes 2 do 4 m2 v SDK příčce tl přes 100 mm s vyztužením profily</t>
  </si>
  <si>
    <t>265918549</t>
  </si>
  <si>
    <t>Zhotovení otvorů v příčkách ze sádrokartonových desek pro prostupy (voda, elektro, topení, VZT), osvětlení, okna, revizní klapky a dvířka včetně vyztužení profily pro příčku tl. přes 100 mm, velikost přes 2,00 do 4,00 m2</t>
  </si>
  <si>
    <t>https://podminky.urs.cz/item/CS_URS_2022_02/763111926</t>
  </si>
  <si>
    <t>" dveře v SDK příčce" 2</t>
  </si>
  <si>
    <t>50</t>
  </si>
  <si>
    <t>763111RP9</t>
  </si>
  <si>
    <t>Příčka ze sádrokartonových desek s nosnou konstrukcí z jednoduchých ocelových profilů UW, CW trojitě  opláštěná deskami s ochranou proti rentgenovému záření DFI tl. 3 x 12,5+2 x 12,5  mm s izolací, EI 120, příčka tl. 150 mm, profil 100, Rw do 66 dB</t>
  </si>
  <si>
    <t>-2062049261</t>
  </si>
  <si>
    <t>Příčka ze sádrokartonových desek s nosnou konstrukcí z jednoduchých ocelových profilů UW, CW trojitě opláštěná deskami s ochranou proti rentgenovému záření DFI tl. 3 x 12,5+2 x 12,5 mm s izolací, EI 120, příčka tl. 150 mm, profil 100, Rw do 66 dB</t>
  </si>
  <si>
    <t>" parametry příčky budou upřesněny dle parametrů přístroje CT"</t>
  </si>
  <si>
    <t xml:space="preserve"> "nová příčka ve vyšetřovně CT" </t>
  </si>
  <si>
    <t>3,6*3,3-0,9*1,97*2+2,8*3,3-0,9*1,97</t>
  </si>
  <si>
    <t>51</t>
  </si>
  <si>
    <t>763121519</t>
  </si>
  <si>
    <t>Stěna předsazená ze sádrokartonových desek s nosnou konstrukcí z ocelových profilů CD a UD,  s ochranou proti rentgenovému záření DFI tl. 1 x 12,5 (systémové řešení včetně detailů)</t>
  </si>
  <si>
    <t>-796963295</t>
  </si>
  <si>
    <t>Stěna předsazená ze sádrokartonových desek s nosnou konstrukcí z ocelových profilů CD a UD, s ochranou proti rentgenovému záření DFI tl. 1 x 12,5 (systémové řešení včetně detailů)</t>
  </si>
  <si>
    <t>https://podminky.urs.cz/item/CS_URS_2022_02/763121519</t>
  </si>
  <si>
    <t>(0,75+4,1)*3,3-1,4*2,2</t>
  </si>
  <si>
    <t>52</t>
  </si>
  <si>
    <t>763131411</t>
  </si>
  <si>
    <t>SDK podhled desky 1xA 12,5 bez izolace dvouvrstvá spodní kce profil CD+UD</t>
  </si>
  <si>
    <t>606786855</t>
  </si>
  <si>
    <t>Podhled ze sádrokartonových desek dvouvrstvá zavěšená spodní konstrukce z ocelových profilů CD, UD jednoduše opláštěná deskou standardní A, tl. 12,5 mm, bez izolace</t>
  </si>
  <si>
    <t>https://podminky.urs.cz/item/CS_URS_2022_02/763131411</t>
  </si>
  <si>
    <t>53</t>
  </si>
  <si>
    <t>763131771</t>
  </si>
  <si>
    <t>Příplatek k SDK podhledu za rovinnost kvality Q3</t>
  </si>
  <si>
    <t>-1993318319</t>
  </si>
  <si>
    <t>Podhled ze sádrokartonových desek Příplatek k cenám za rovinnost kvality speciální tmelení kvality Q3</t>
  </si>
  <si>
    <t>https://podminky.urs.cz/item/CS_URS_2022_02/763131771</t>
  </si>
  <si>
    <t>54</t>
  </si>
  <si>
    <t>763131821</t>
  </si>
  <si>
    <t>Demontáž SDK podhledu s dvouvrstvou nosnou kcí z ocelových profilů opláštění jednoduché</t>
  </si>
  <si>
    <t>-446122120</t>
  </si>
  <si>
    <t>Demontáž podhledu nebo samostatného požárního předělu ze sádrokartonových desek s nosnou konstrukcí dvouvrstvou z ocelových profilů, opláštění jednoduché</t>
  </si>
  <si>
    <t>https://podminky.urs.cz/item/CS_URS_2022_02/763131821</t>
  </si>
  <si>
    <t>"demontáž stávajícího podhledu" 1,4+1,5</t>
  </si>
  <si>
    <t>55</t>
  </si>
  <si>
    <t>763131913</t>
  </si>
  <si>
    <t>Zhotovení otvoru vel. do 0,5 m2 v SDK podhledu a podkroví s vyztužením profily</t>
  </si>
  <si>
    <t>CS ÚRS 2018 01</t>
  </si>
  <si>
    <t>703666094</t>
  </si>
  <si>
    <t>Zhotovení otvorů v podhledech a podkrovích ze sádrokartonových desek pro prostupy (voda, elektro, topení, VZT), osvětlení, sprinklery, revizní klapky včetně vyztužení profily, velikost přes 0,25 do 0,50 m2</t>
  </si>
  <si>
    <t>" otvor pro nový výustek VZT" 1</t>
  </si>
  <si>
    <t>56</t>
  </si>
  <si>
    <t>763132971</t>
  </si>
  <si>
    <t>Vyspravení SDK podhledu, podkroví pl přes 0,5 do 1 m2 deska 1xA 12,5</t>
  </si>
  <si>
    <t>-139050691</t>
  </si>
  <si>
    <t>Vyspravení sádrokartonových podhledů nebo podkroví plochy jednotlivě přes 0,50 do 1,00 m2 desky tl. 12,5 mm standardní A</t>
  </si>
  <si>
    <t>https://podminky.urs.cz/item/CS_URS_2022_02/763132971</t>
  </si>
  <si>
    <t>"doplnění podhledu po úpravách VZT" 2</t>
  </si>
  <si>
    <t>57</t>
  </si>
  <si>
    <t>763135101</t>
  </si>
  <si>
    <t>Montáž SDK kazetového podhledu z kazet 600x600 mm na zavěšenou viditelnou nosnou konstrukci</t>
  </si>
  <si>
    <t>1197187441</t>
  </si>
  <si>
    <t>Montáž sádrokartonového podhledu kazetového demontovatelného, velikosti kazet 600x600 mm včetně zavěšené nosné konstrukce viditelné</t>
  </si>
  <si>
    <t>https://podminky.urs.cz/item/CS_URS_2022_02/763135101</t>
  </si>
  <si>
    <t xml:space="preserve">"montáž  podhledu" </t>
  </si>
  <si>
    <t xml:space="preserve"> 3,15*3,0+3,45*1,0+3,6*0,6+2,3*1,2*2+3,15*0,6+2,9</t>
  </si>
  <si>
    <t xml:space="preserve">"kazety budou zpětně požity pro montáž" </t>
  </si>
  <si>
    <t>58</t>
  </si>
  <si>
    <t>763135611</t>
  </si>
  <si>
    <t>Montáž kazet SDK kazetového podhledu</t>
  </si>
  <si>
    <t>-613125261</t>
  </si>
  <si>
    <t>Montáž sádrokartonového podhledu opláštění z kazet</t>
  </si>
  <si>
    <t>https://podminky.urs.cz/item/CS_URS_2022_02/763135611</t>
  </si>
  <si>
    <t>"montáž  podhledu" 22,3</t>
  </si>
  <si>
    <t>59</t>
  </si>
  <si>
    <t>59030570</t>
  </si>
  <si>
    <t>podhled kazetový bez děrování viditelný rastr tl 10mm 600x600mm</t>
  </si>
  <si>
    <t>-2018690817</t>
  </si>
  <si>
    <t>"viz. montáž + ztratné"</t>
  </si>
  <si>
    <t xml:space="preserve">"20 % kazet bude nových" </t>
  </si>
  <si>
    <t>(25,37+22,3)/100*20</t>
  </si>
  <si>
    <t>9,534*1,05 'Přepočtené koeficientem množství</t>
  </si>
  <si>
    <t>60</t>
  </si>
  <si>
    <t>763135811</t>
  </si>
  <si>
    <t>Demontáž podhledu sádrokartonového kazetového na roštu viditelném</t>
  </si>
  <si>
    <t>-1511023668</t>
  </si>
  <si>
    <t>Demontáž podhledu sádrokartonového kazetového na zavěšeném na roštu viditelném</t>
  </si>
  <si>
    <t>https://podminky.urs.cz/item/CS_URS_2022_02/763135811</t>
  </si>
  <si>
    <t>"demontáž stávajícího podhledu" 3,15*3,0+3,45*1,0+3,6*0,6+2,3*1,2*2+3,15*0,6</t>
  </si>
  <si>
    <t>763135881</t>
  </si>
  <si>
    <t>Demontáž kazet sádrokartonového podhledu</t>
  </si>
  <si>
    <t>1768716165</t>
  </si>
  <si>
    <t>Demontáž podhledu sádrokartonového vyjmutí kazet</t>
  </si>
  <si>
    <t>https://podminky.urs.cz/item/CS_URS_2022_02/763135881</t>
  </si>
  <si>
    <t>"demontáž stávajícího podhledu" 22,3</t>
  </si>
  <si>
    <t>62</t>
  </si>
  <si>
    <t>763211926</t>
  </si>
  <si>
    <t>Zhotovení otvoru vel. přes 2 do 4 m2 v sádrovláknité příčce tl přes 100 mm s vyztužením profily</t>
  </si>
  <si>
    <t>-28073472</t>
  </si>
  <si>
    <t>Zhotovení otvorů v příčkách ze sádrovláknitých desek pro prostupy (voda, elektro, topení, VZT), osvětlení, okna, revizní klapky a dvířka včetně vyztužení profily pro příčku tl. přes 100 mm, velikost přes 2,00 do 4,00 m2</t>
  </si>
  <si>
    <t>https://podminky.urs.cz/item/CS_URS_2022_02/763211926</t>
  </si>
  <si>
    <t>" viz. půdorys 1.PP nový stav"</t>
  </si>
  <si>
    <t>"otvor pro nové dveře s olovem v SDK příčce" 3</t>
  </si>
  <si>
    <t>998763401</t>
  </si>
  <si>
    <t>Přesun hmot procentní pro sádrokartonové konstrukce v objektech v do 6 m</t>
  </si>
  <si>
    <t>1299843402</t>
  </si>
  <si>
    <t>Přesun hmot pro konstrukce montované z desek stanovený procentní sazbou (%) z ceny vodorovná dopravní vzdálenost do 50 m v objektech výšky do 6 m</t>
  </si>
  <si>
    <t>https://podminky.urs.cz/item/CS_URS_2022_02/998763401</t>
  </si>
  <si>
    <t>766</t>
  </si>
  <si>
    <t>Konstrukce truhlářské</t>
  </si>
  <si>
    <t>766660042</t>
  </si>
  <si>
    <t>Montáž dveřních křídel otvíravých jednokřídlových š přes 0,8 m  s Pb vložkou do ocelové zárubně</t>
  </si>
  <si>
    <t>975795814</t>
  </si>
  <si>
    <t>Montáž dveřních křídel dřevěných nebo plastových otevíravých do ocelové zárubně s olověnou vložkou jednokřídlových, šířky přes 800 mm</t>
  </si>
  <si>
    <t>https://podminky.urs.cz/item/CS_URS_2022_02/766660042</t>
  </si>
  <si>
    <t>65</t>
  </si>
  <si>
    <t>61165314</t>
  </si>
  <si>
    <t>dveře jednokřídlé dřevotřískové s olověnou vložkou  plné 900x1970-2100mm</t>
  </si>
  <si>
    <t>1321953233</t>
  </si>
  <si>
    <t>" včetně kování" 3</t>
  </si>
  <si>
    <t>66</t>
  </si>
  <si>
    <t>766660RP9</t>
  </si>
  <si>
    <t>155321339</t>
  </si>
  <si>
    <t>Montáž dveřních křídel otvíravých jednokřídlových š přes 0,8 m s Pb vložkou do ocelové zárubně</t>
  </si>
  <si>
    <t>" nové dveře" 1</t>
  </si>
  <si>
    <t>67</t>
  </si>
  <si>
    <t>61164RP5</t>
  </si>
  <si>
    <t>dveře jednokřídlé dřevotřískové  plné 900x1970-2100mm</t>
  </si>
  <si>
    <t>278658016</t>
  </si>
  <si>
    <t>"včetně kování" 1</t>
  </si>
  <si>
    <t>68</t>
  </si>
  <si>
    <t>766691925</t>
  </si>
  <si>
    <t>Vyvěšení nebo zavěšení křídel plastových dveří pl přes 2 m2</t>
  </si>
  <si>
    <t>383175700</t>
  </si>
  <si>
    <t>Ostatní práce vyvěšení nebo zavěšení křídel plastových dveřních s křídly otevíravými, plochy přes 2 m2</t>
  </si>
  <si>
    <t>https://podminky.urs.cz/item/CS_URS_2022_02/766691925</t>
  </si>
  <si>
    <t>" vyvěšení  křídel dveří pro transport CT" 2</t>
  </si>
  <si>
    <t xml:space="preserve">" uskladnění a obalení  ochrannou folií" </t>
  </si>
  <si>
    <t>69</t>
  </si>
  <si>
    <t>998766201</t>
  </si>
  <si>
    <t>Přesun hmot procentní pro kce truhlářské v objektech v do 6 m</t>
  </si>
  <si>
    <t>-1415800868</t>
  </si>
  <si>
    <t>Přesun hmot pro konstrukce truhlářské stanovený procentní sazbou (%) z ceny vodorovná dopravní vzdálenost do 50 m v objektech výšky do 6 m</t>
  </si>
  <si>
    <t>https://podminky.urs.cz/item/CS_URS_2022_02/998766201</t>
  </si>
  <si>
    <t>767</t>
  </si>
  <si>
    <t>Konstrukce zámečnické</t>
  </si>
  <si>
    <t>70</t>
  </si>
  <si>
    <t>767510RP9</t>
  </si>
  <si>
    <t>Dodávka a montáž kabelového kanálu 200/80 mm s odnímatelným krytem (včetně krytu, pláště, úhlelníků, kompletní dodávka , povrchová úprava krytu vinylovou  krytinou)</t>
  </si>
  <si>
    <t>-39998580</t>
  </si>
  <si>
    <t>Dodávka a montáž kabelového kanálu 200/80 mm s odnímatelným krytem (včetně krytu, pláště, úhlelníků, kompletní dodávka , povrchová úprava krytu vinylovou krytinou)</t>
  </si>
  <si>
    <t xml:space="preserve">"viz. půdorys 1.PP - nový stav" </t>
  </si>
  <si>
    <t xml:space="preserve">" nový kabelový kanál - kompletní dodávka pro umístění v prostředí RTG" </t>
  </si>
  <si>
    <t xml:space="preserve">"přesná specifikakace bude dle instalačních požadavků CT přístroje" </t>
  </si>
  <si>
    <t>"předpoklad " 15,0</t>
  </si>
  <si>
    <t>71</t>
  </si>
  <si>
    <t>767630RP6</t>
  </si>
  <si>
    <t>Montáž posuvných stíněných automatických  dveří z hliníkových profilů s utěsněním připojovací spáry impregnovanou komprimační páskou zdvižně posuvných výšky do 2200 mm celkové šířky do 2000 mm</t>
  </si>
  <si>
    <t>1965363912</t>
  </si>
  <si>
    <t>Montáž posuvných stíněných automatických dveří z hliníkových profilů s utěsněním připojovací spáry impregnovanou komprimační páskou zdvižně posuvných výšky do 2200 mm celkové šířky do 2000 mm</t>
  </si>
  <si>
    <t>72</t>
  </si>
  <si>
    <t>RMAT0001.1</t>
  </si>
  <si>
    <t>dveře dvoukřídlé  posuvné plné stíněné automatické do otvoru 1400/2100 mm ( včetně napojení na EL)</t>
  </si>
  <si>
    <t>-351234688</t>
  </si>
  <si>
    <t xml:space="preserve">" včetně povlakové ochrany proti nárazu - pásy" </t>
  </si>
  <si>
    <t>" včetně doplňků a seřízení" 1</t>
  </si>
  <si>
    <t>73</t>
  </si>
  <si>
    <t>767641112</t>
  </si>
  <si>
    <t>Montáž automatických dveří linerálních v do 2,2 m š přes 1,0 do 1,8 m</t>
  </si>
  <si>
    <t>34225537</t>
  </si>
  <si>
    <t>Montáž automatických dveří posuvných, výšky do 2200 mm lineárních, šířky přes 1000 do 1800 mm</t>
  </si>
  <si>
    <t>https://podminky.urs.cz/item/CS_URS_2022_02/767641112</t>
  </si>
  <si>
    <t>74</t>
  </si>
  <si>
    <t>55329RP6</t>
  </si>
  <si>
    <t>dveře  automatické vnitřní posuvné lineárně, rám Al profily 25mm,plné  2 křídlé 1400x2100mm</t>
  </si>
  <si>
    <t>-800640909</t>
  </si>
  <si>
    <t>" viz. montáž " 1</t>
  </si>
  <si>
    <t xml:space="preserve">" včetně doplňků a seřízení" </t>
  </si>
  <si>
    <t>75</t>
  </si>
  <si>
    <t>767995111</t>
  </si>
  <si>
    <t>Montáž atypických zámečnických konstrukcí hm do 5 kg</t>
  </si>
  <si>
    <t>kg</t>
  </si>
  <si>
    <t>-1820325618</t>
  </si>
  <si>
    <t>Montáž ostatních atypických zámečnických konstrukcí hmotnosti do 5 kg</t>
  </si>
  <si>
    <t>https://podminky.urs.cz/item/CS_URS_2022_02/767995111</t>
  </si>
  <si>
    <t>"kotevní deska pro stropní dávkovač " 12,8</t>
  </si>
  <si>
    <t>76</t>
  </si>
  <si>
    <t>RMAT0002</t>
  </si>
  <si>
    <t>atypická zámečnická konstrukce-kotevní deska pro dávkovač</t>
  </si>
  <si>
    <t>-608009991</t>
  </si>
  <si>
    <t>" včetně základního nátěru" 1</t>
  </si>
  <si>
    <t>77</t>
  </si>
  <si>
    <t>767995112</t>
  </si>
  <si>
    <t>Montáž atypických zámečnických konstrukcí hm přes 5 do 10 kg</t>
  </si>
  <si>
    <t>309856777</t>
  </si>
  <si>
    <t>Montáž ostatních atypických zámečnických konstrukcí hmotnosti přes 5 do 10 kg</t>
  </si>
  <si>
    <t>https://podminky.urs.cz/item/CS_URS_2022_02/767995112</t>
  </si>
  <si>
    <t xml:space="preserve">" ocelový rám pro SDK příčku - dveře" </t>
  </si>
  <si>
    <t>8,9*(1,0+2,1*2)*3</t>
  </si>
  <si>
    <t>78</t>
  </si>
  <si>
    <t>RMAT0004</t>
  </si>
  <si>
    <t>atypická zámečnická konstrukce- rám pro dveře s Pb v SDK</t>
  </si>
  <si>
    <t>139613535</t>
  </si>
  <si>
    <t xml:space="preserve">" ocelový rám pro SDK příčku - dveře včetně základního nátěru" </t>
  </si>
  <si>
    <t>8,9*(1,0+2,1*2)*3*1,08*0,001</t>
  </si>
  <si>
    <t>79</t>
  </si>
  <si>
    <t>767995115</t>
  </si>
  <si>
    <t>Montáž atypických zámečnických konstrukcí hm přes 50 do 100 kg</t>
  </si>
  <si>
    <t>-1168778432</t>
  </si>
  <si>
    <t>Montáž ostatních atypických zámečnických konstrukcí hmotnosti přes 50 do 100 kg</t>
  </si>
  <si>
    <t>https://podminky.urs.cz/item/CS_URS_2022_02/767995115</t>
  </si>
  <si>
    <t xml:space="preserve">"osazení  ocelových profilů do stropní konstrukce" </t>
  </si>
  <si>
    <t>5,8*2*33,7+26,7*1,8*2</t>
  </si>
  <si>
    <t>80</t>
  </si>
  <si>
    <t>RMAT0003</t>
  </si>
  <si>
    <t>atypická zámečnická konstrukce-nosný rám pro CT v podlaze</t>
  </si>
  <si>
    <t>798997043</t>
  </si>
  <si>
    <t>"upraveno dle instalačních parametrů CT"  1</t>
  </si>
  <si>
    <t>"předpokládaná hmotnost  v t" (5,8*2*33,7+26,7*1,8*2)*1,08*0,001</t>
  </si>
  <si>
    <t>81</t>
  </si>
  <si>
    <t>767996801</t>
  </si>
  <si>
    <t>Demontáž atypických zámečnických konstrukcí rozebráním hm jednotlivých dílů do 50 kg</t>
  </si>
  <si>
    <t>-733740740</t>
  </si>
  <si>
    <t>Demontáž ostatních zámečnických konstrukcí o hmotnosti jednotlivých dílů rozebráním do 50 kg</t>
  </si>
  <si>
    <t>https://podminky.urs.cz/item/CS_URS_2022_02/767996801</t>
  </si>
  <si>
    <t xml:space="preserve">" viz. půdorys bouracích prací" </t>
  </si>
  <si>
    <t xml:space="preserve">"  demontáž stávajícíh podlahových  technických kanálků " </t>
  </si>
  <si>
    <t>"předpoklad 15 m podlahovýc kanálků  "300,0</t>
  </si>
  <si>
    <t>82</t>
  </si>
  <si>
    <t>767996802</t>
  </si>
  <si>
    <t>Demontáž atypických zámečnických konstrukcí rozebráním hmotnosti jednotlivých dílů do 100 kg</t>
  </si>
  <si>
    <t>CS ÚRS 2019 02</t>
  </si>
  <si>
    <t>321718416</t>
  </si>
  <si>
    <t>Demontáž ostatních zámečnických konstrukcí o hmotnosti jednotlivých dílů rozebráním přes 50 do 100 kg</t>
  </si>
  <si>
    <t xml:space="preserve">" demontáž ocelových prvků, konzol, ochrany rohů, nosných prvků a pod. " </t>
  </si>
  <si>
    <t>"předpoklad " 300,0</t>
  </si>
  <si>
    <t>83</t>
  </si>
  <si>
    <t>998767201</t>
  </si>
  <si>
    <t>Přesun hmot procentní pro zámečnické konstrukce v objektech v do 6 m</t>
  </si>
  <si>
    <t>-2084947499</t>
  </si>
  <si>
    <t>Přesun hmot pro zámečnické konstrukce stanovený procentní sazbou (%) z ceny vodorovná dopravní vzdálenost do 50 m v objektech výšky do 6 m</t>
  </si>
  <si>
    <t>https://podminky.urs.cz/item/CS_URS_2022_02/998767201</t>
  </si>
  <si>
    <t>776</t>
  </si>
  <si>
    <t>Podlahy povlakové</t>
  </si>
  <si>
    <t>84</t>
  </si>
  <si>
    <t>776111116</t>
  </si>
  <si>
    <t>Odstranění zbytků lepidla z podkladu povlakových podlah broušením</t>
  </si>
  <si>
    <t>-918149282</t>
  </si>
  <si>
    <t>Příprava podkladu broušení podlah stávajícího podkladu pro odstranění lepidla (po starých krytinách)</t>
  </si>
  <si>
    <t>https://podminky.urs.cz/item/CS_URS_2022_02/776111116</t>
  </si>
  <si>
    <t>" nové vinylové podlahy" 18,64+41,08</t>
  </si>
  <si>
    <t>85</t>
  </si>
  <si>
    <t>776111117</t>
  </si>
  <si>
    <t>Broušení stávajícího podkladu povlakových podlah diamantovým kotoučem</t>
  </si>
  <si>
    <t>-1179581794</t>
  </si>
  <si>
    <t>Příprava podkladu broušení podlah stávajícího podkladu pro odstranění nerovností (diamantovým kotoučem)</t>
  </si>
  <si>
    <t>https://podminky.urs.cz/item/CS_URS_2022_02/776111117</t>
  </si>
  <si>
    <t>86</t>
  </si>
  <si>
    <t>776111311</t>
  </si>
  <si>
    <t>Vysátí podkladu povlakových podlah</t>
  </si>
  <si>
    <t>-550867837</t>
  </si>
  <si>
    <t>Příprava podkladu vysátí podlah</t>
  </si>
  <si>
    <t>https://podminky.urs.cz/item/CS_URS_2022_02/776111311</t>
  </si>
  <si>
    <t>87</t>
  </si>
  <si>
    <t>776121321</t>
  </si>
  <si>
    <t>Neředěná penetrace savého podkladu povlakových podlah</t>
  </si>
  <si>
    <t>-1589543613</t>
  </si>
  <si>
    <t>Příprava podkladu penetrace neředěná podlah</t>
  </si>
  <si>
    <t>https://podminky.urs.cz/item/CS_URS_2022_02/776121321</t>
  </si>
  <si>
    <t>88</t>
  </si>
  <si>
    <t>776141121</t>
  </si>
  <si>
    <t>Stěrka podlahová nivelační pro vyrovnání podkladu povlakových podlah pevnosti 30 MPa tl do 3 mm</t>
  </si>
  <si>
    <t>616962475</t>
  </si>
  <si>
    <t>Příprava podkladu vyrovnání samonivelační stěrkou podlah min.pevnosti 30 MPa, tloušťky do 3 mm</t>
  </si>
  <si>
    <t>https://podminky.urs.cz/item/CS_URS_2022_02/776141121</t>
  </si>
  <si>
    <t>89</t>
  </si>
  <si>
    <t>776201811</t>
  </si>
  <si>
    <t>Demontáž lepených povlakových podlah bez podložky ručně</t>
  </si>
  <si>
    <t>1596377742</t>
  </si>
  <si>
    <t>Demontáž povlakových podlahovin lepených ručně bez podložky</t>
  </si>
  <si>
    <t>https://podminky.urs.cz/item/CS_URS_2022_02/776201811</t>
  </si>
  <si>
    <t xml:space="preserve">"viz. půdorys 1.PP bourací práce" </t>
  </si>
  <si>
    <t xml:space="preserve">"odstranění stávajícíh podlah" </t>
  </si>
  <si>
    <t>18,9+41,32</t>
  </si>
  <si>
    <t>90</t>
  </si>
  <si>
    <t>776201913</t>
  </si>
  <si>
    <t>Oprava podlah výměnou podlahového povlaku pl přes 1 do 2 m2</t>
  </si>
  <si>
    <t>-559946902</t>
  </si>
  <si>
    <t>Ostatní opravy výměna poškozené povlakové podlahoviny bez podložky, s vyříznutím a očistěním podkladu plochy přes 1,00 do 2,00 m2</t>
  </si>
  <si>
    <t>https://podminky.urs.cz/item/CS_URS_2022_02/776201913</t>
  </si>
  <si>
    <t>" oprava podlahové krytiny v místě bouraných příček" 5</t>
  </si>
  <si>
    <t>91</t>
  </si>
  <si>
    <t>776221221</t>
  </si>
  <si>
    <t>Lepení elektrostaticky vodivých čtverců z PVC standardním lepidlem</t>
  </si>
  <si>
    <t>-435861206</t>
  </si>
  <si>
    <t>Montáž podlahovin z PVC lepením standardním lepidlem ze čtverců elektrostaticky vodivých</t>
  </si>
  <si>
    <t>https://podminky.urs.cz/item/CS_URS_2022_02/776221221</t>
  </si>
  <si>
    <t>92</t>
  </si>
  <si>
    <t>28411045</t>
  </si>
  <si>
    <t>PVC vinyl homogenní elektricky vodivá neválcovaná tl 2,00mm, čtverce 615x615mm, R 0,05-1MΩ, rozměrová stálost 0,05%, otlak do 0,035mm</t>
  </si>
  <si>
    <t>644197321</t>
  </si>
  <si>
    <t>" viz.montáž + ztratné" 59,72+10,0</t>
  </si>
  <si>
    <t>69,72*1,1 'Přepočtené koeficientem množství</t>
  </si>
  <si>
    <t>93</t>
  </si>
  <si>
    <t>776410811</t>
  </si>
  <si>
    <t>Odstranění soklíků a lišt pryžových nebo plastových</t>
  </si>
  <si>
    <t>1593524586</t>
  </si>
  <si>
    <t>Demontáž soklíků nebo lišt pryžových nebo plastových</t>
  </si>
  <si>
    <t>https://podminky.urs.cz/item/CS_URS_2022_02/776410811</t>
  </si>
  <si>
    <t xml:space="preserve">"odstranění stávajícíh podlah - sokl" </t>
  </si>
  <si>
    <t>27,0+4,7+4,9+18,0</t>
  </si>
  <si>
    <t>776421111</t>
  </si>
  <si>
    <t>Montáž obvodových lišt lepením</t>
  </si>
  <si>
    <t>384172160</t>
  </si>
  <si>
    <t>Montáž lišt obvodových lepených</t>
  </si>
  <si>
    <t>https://podminky.urs.cz/item/CS_URS_2022_02/776421111</t>
  </si>
  <si>
    <t>" nové vinylové podlahy - obvodová lišta "</t>
  </si>
  <si>
    <t xml:space="preserve">"otvory ponechány pro řešení detailů" </t>
  </si>
  <si>
    <t>18,3+27,0+1,4+3,6+0,5*2</t>
  </si>
  <si>
    <t>19416RP1</t>
  </si>
  <si>
    <t>lišta soklová kombinovaná (fabion + ukončovací lišta)</t>
  </si>
  <si>
    <t>-473844881</t>
  </si>
  <si>
    <t>" viz. montáž + ztratné" 51,3</t>
  </si>
  <si>
    <t>51,3*1,02 'Přepočtené koeficientem množství</t>
  </si>
  <si>
    <t>7666997RP50</t>
  </si>
  <si>
    <t xml:space="preserve">Montáž ochrany rohů  lištou rohovou </t>
  </si>
  <si>
    <t>779246136</t>
  </si>
  <si>
    <t>Montáž ochrany rohů lištou rohovou</t>
  </si>
  <si>
    <t xml:space="preserve">"ochrana rohů na chodbách výška rohu 1,5m" </t>
  </si>
  <si>
    <t>" 1.PP" 5*1,5</t>
  </si>
  <si>
    <t>553430RP51</t>
  </si>
  <si>
    <t>lepené  kryty rohů 50/50 mm délky 1,5 m</t>
  </si>
  <si>
    <t>1028809276</t>
  </si>
  <si>
    <t>"viz. montáž +ztratné" 5*1,5</t>
  </si>
  <si>
    <t>7,5*1,1 'Přepočtené koeficientem množství</t>
  </si>
  <si>
    <t>98</t>
  </si>
  <si>
    <t>776421312</t>
  </si>
  <si>
    <t>Montáž přechodových šroubovaných lišt</t>
  </si>
  <si>
    <t>CS ÚRS 2022 01</t>
  </si>
  <si>
    <t>-1771438168</t>
  </si>
  <si>
    <t>Montáž lišt přechodových šroubovaných</t>
  </si>
  <si>
    <t>https://podminky.urs.cz/item/CS_URS_2022_01/776421312</t>
  </si>
  <si>
    <t>"přechodové lišty budou ve všech dveřích-nové dveře" 1,0*2+1,5</t>
  </si>
  <si>
    <t>99</t>
  </si>
  <si>
    <t>69751RP10</t>
  </si>
  <si>
    <t>podlahová nerezová  přechodvá lišta dvoudílná  (šroubovaná)</t>
  </si>
  <si>
    <t>-1381892821</t>
  </si>
  <si>
    <t>"viz. montáž+ztratné" 3,5</t>
  </si>
  <si>
    <t>3,5*1,02 'Přepočtené koeficientem množství</t>
  </si>
  <si>
    <t>100</t>
  </si>
  <si>
    <t>776501811</t>
  </si>
  <si>
    <t>Demontáž povlakových podlahovin ze stěn výšky do 2 m</t>
  </si>
  <si>
    <t>404318373</t>
  </si>
  <si>
    <t>https://podminky.urs.cz/item/CS_URS_2022_02/776501811</t>
  </si>
  <si>
    <t xml:space="preserve">" viz. půdorys 1.PP </t>
  </si>
  <si>
    <t>"vyšetřovna" 1,0*2,0</t>
  </si>
  <si>
    <t>101</t>
  </si>
  <si>
    <t>998776201</t>
  </si>
  <si>
    <t>Přesun hmot procentní pro podlahy povlakové v objektech v do 6 m</t>
  </si>
  <si>
    <t>-1106080491</t>
  </si>
  <si>
    <t>Přesun hmot pro podlahy povlakové stanovený procentní sazbou (%) z ceny vodorovná dopravní vzdálenost do 50 m v objektech výšky do 6 m</t>
  </si>
  <si>
    <t>https://podminky.urs.cz/item/CS_URS_2022_02/998776201</t>
  </si>
  <si>
    <t>783</t>
  </si>
  <si>
    <t>Dokončovací práce - nátěry</t>
  </si>
  <si>
    <t>102</t>
  </si>
  <si>
    <t>783301311</t>
  </si>
  <si>
    <t>Odmaštění zámečnických konstrukcí vodou ředitelným odmašťovačem</t>
  </si>
  <si>
    <t>389781789</t>
  </si>
  <si>
    <t>Příprava podkladu zámečnických konstrukcí před provedením nátěru odmaštění odmašťovačem vodou ředitelným</t>
  </si>
  <si>
    <t>https://podminky.urs.cz/item/CS_URS_2022_02/783301311</t>
  </si>
  <si>
    <t xml:space="preserve">" nátěr nových ocelových zárubní" </t>
  </si>
  <si>
    <t>(0,9+2,0*2)*0,4*3</t>
  </si>
  <si>
    <t>103</t>
  </si>
  <si>
    <t>783314101</t>
  </si>
  <si>
    <t>Základní jednonásobný syntetický nátěr zámečnických konstrukcí</t>
  </si>
  <si>
    <t>1716947307</t>
  </si>
  <si>
    <t>Základní nátěr zámečnických konstrukcí jednonásobný syntetický</t>
  </si>
  <si>
    <t>https://podminky.urs.cz/item/CS_URS_2022_02/783314101</t>
  </si>
  <si>
    <t>104</t>
  </si>
  <si>
    <t>783315101</t>
  </si>
  <si>
    <t>Mezinátěr jednonásobný syntetický standardní zámečnických konstrukcí</t>
  </si>
  <si>
    <t>969899525</t>
  </si>
  <si>
    <t>Mezinátěr zámečnických konstrukcí jednonásobný syntetický standardní</t>
  </si>
  <si>
    <t>https://podminky.urs.cz/item/CS_URS_2022_02/783315101</t>
  </si>
  <si>
    <t>105</t>
  </si>
  <si>
    <t>783317101</t>
  </si>
  <si>
    <t>Krycí jednonásobný syntetický standardní nátěr zámečnických konstrukcí</t>
  </si>
  <si>
    <t>-224073668</t>
  </si>
  <si>
    <t>Krycí nátěr (email) zámečnických konstrukcí jednonásobný syntetický standardní</t>
  </si>
  <si>
    <t>https://podminky.urs.cz/item/CS_URS_2022_02/783317101</t>
  </si>
  <si>
    <t>784</t>
  </si>
  <si>
    <t>Dokončovací práce - malby a tapety</t>
  </si>
  <si>
    <t>106</t>
  </si>
  <si>
    <t>784121001</t>
  </si>
  <si>
    <t>Oškrabání malby v mísnostech v do 3,80 m</t>
  </si>
  <si>
    <t>2046399434</t>
  </si>
  <si>
    <t>Oškrabání malby v místnostech výšky do 3,80 m</t>
  </si>
  <si>
    <t>https://podminky.urs.cz/item/CS_URS_2022_02/784121001</t>
  </si>
  <si>
    <t>" příprana CT"  18,64+18,3*3,3-(1,2*1,8*2+1,4*2,2*2)</t>
  </si>
  <si>
    <t>"vyšetřovna CT" 38,8+25,7*3,3-(1,2*1,8*4+1,4*2,2+0,9*1,97+0,9*1,97+0,9*1,97)</t>
  </si>
  <si>
    <t>"kabina" 2,1+2,0*2*3,3</t>
  </si>
  <si>
    <t>54,62+43,4*3,3-(1,5*2,0*2+0,8*2,0+0,9*2,0*6+0,7*2,0*2+1,2*1,8*3)</t>
  </si>
  <si>
    <t>107</t>
  </si>
  <si>
    <t>784121011</t>
  </si>
  <si>
    <t>Rozmývání podkladu po oškrabání malby v místnostech v do 3,80 m</t>
  </si>
  <si>
    <t>-1207030873</t>
  </si>
  <si>
    <t>Rozmývání podkladu po oškrabání malby v místnostech výšky do 3,80 m</t>
  </si>
  <si>
    <t>https://podminky.urs.cz/item/CS_URS_2022_02/784121011</t>
  </si>
  <si>
    <t>108</t>
  </si>
  <si>
    <t>784171101</t>
  </si>
  <si>
    <t>Zakrytí vnitřních podlah včetně pozdějšího odkrytí</t>
  </si>
  <si>
    <t>492798885</t>
  </si>
  <si>
    <t>Zakrytí nemalovaných ploch (materiál ve specifikaci) včetně pozdějšího odkrytí podlah</t>
  </si>
  <si>
    <t>https://podminky.urs.cz/item/CS_URS_2022_02/784171101</t>
  </si>
  <si>
    <t>109</t>
  </si>
  <si>
    <t>784171111</t>
  </si>
  <si>
    <t>Zakrytí vnitřních ploch stěn v místnostech v do 3,80 m</t>
  </si>
  <si>
    <t>679455598</t>
  </si>
  <si>
    <t>Zakrytí nemalovaných ploch (materiál ve specifikaci) včetně pozdějšího odkrytí svislých ploch např. stěn, oken, dveří v místnostech výšky do 3,80</t>
  </si>
  <si>
    <t>https://podminky.urs.cz/item/CS_URS_2022_02/784171111</t>
  </si>
  <si>
    <t>110</t>
  </si>
  <si>
    <t>58124842</t>
  </si>
  <si>
    <t>fólie pro malířské potřeby zakrývací tl 7µ 4x5m</t>
  </si>
  <si>
    <t>1226620531</t>
  </si>
  <si>
    <t xml:space="preserve">" viz. montáž+ztratné" </t>
  </si>
  <si>
    <t>114,16+95,4</t>
  </si>
  <si>
    <t>209,56*1,05 'Přepočtené koeficientem množství</t>
  </si>
  <si>
    <t>111</t>
  </si>
  <si>
    <t>784181121</t>
  </si>
  <si>
    <t>Hloubková jednonásobná bezbarvá penetrace podkladu v místnostech v do 3,80 m</t>
  </si>
  <si>
    <t>761702999</t>
  </si>
  <si>
    <t>Penetrace podkladu jednonásobná hloubková akrylátová bezbarvá v místnostech výšky do 3,80 m</t>
  </si>
  <si>
    <t>https://podminky.urs.cz/item/CS_URS_2022_02/784181121</t>
  </si>
  <si>
    <t>"kabina" 2,1+6,2*3,3-0,9*1,97</t>
  </si>
  <si>
    <t>112</t>
  </si>
  <si>
    <t>784211101</t>
  </si>
  <si>
    <t>Dvojnásobné bílé malby ze směsí za mokra výborně oděruvzdorných v místnostech v do 3,80 m</t>
  </si>
  <si>
    <t>-540912323</t>
  </si>
  <si>
    <t>Malby z malířských směsí oděruvzdorných za mokra dvojnásobné, bílé za mokra oděruvzdorné výborně v místnostech výšky do 3,80 m</t>
  </si>
  <si>
    <t>https://podminky.urs.cz/item/CS_URS_2022_02/784211101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</si>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</sst>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631312121" TargetMode="External"/><Relationship Id="rId18" Type="http://schemas.openxmlformats.org/officeDocument/2006/relationships/hyperlink" Target="https://podminky.urs.cz/item/CS_URS_2022_02/968072455" TargetMode="External"/><Relationship Id="rId26" Type="http://schemas.openxmlformats.org/officeDocument/2006/relationships/hyperlink" Target="https://podminky.urs.cz/item/CS_URS_2022_02/953961214" TargetMode="External"/><Relationship Id="rId39" Type="http://schemas.openxmlformats.org/officeDocument/2006/relationships/hyperlink" Target="https://podminky.urs.cz/item/CS_URS_2022_02/741376012" TargetMode="External"/><Relationship Id="rId21" Type="http://schemas.openxmlformats.org/officeDocument/2006/relationships/hyperlink" Target="https://podminky.urs.cz/item/CS_URS_2022_02/971035641" TargetMode="External"/><Relationship Id="rId34" Type="http://schemas.openxmlformats.org/officeDocument/2006/relationships/hyperlink" Target="https://podminky.urs.cz/item/CS_URS_2022_02/721171808" TargetMode="External"/><Relationship Id="rId42" Type="http://schemas.openxmlformats.org/officeDocument/2006/relationships/hyperlink" Target="https://podminky.urs.cz/item/CS_URS_2022_02/763111925" TargetMode="External"/><Relationship Id="rId47" Type="http://schemas.openxmlformats.org/officeDocument/2006/relationships/hyperlink" Target="https://podminky.urs.cz/item/CS_URS_2022_02/763131821" TargetMode="External"/><Relationship Id="rId50" Type="http://schemas.openxmlformats.org/officeDocument/2006/relationships/hyperlink" Target="https://podminky.urs.cz/item/CS_URS_2022_02/763135611" TargetMode="External"/><Relationship Id="rId55" Type="http://schemas.openxmlformats.org/officeDocument/2006/relationships/hyperlink" Target="https://podminky.urs.cz/item/CS_URS_2022_02/766660042" TargetMode="External"/><Relationship Id="rId63" Type="http://schemas.openxmlformats.org/officeDocument/2006/relationships/hyperlink" Target="https://podminky.urs.cz/item/CS_URS_2022_02/998767201" TargetMode="External"/><Relationship Id="rId68" Type="http://schemas.openxmlformats.org/officeDocument/2006/relationships/hyperlink" Target="https://podminky.urs.cz/item/CS_URS_2022_02/776141121" TargetMode="External"/><Relationship Id="rId76" Type="http://schemas.openxmlformats.org/officeDocument/2006/relationships/hyperlink" Target="https://podminky.urs.cz/item/CS_URS_2022_02/998776201" TargetMode="External"/><Relationship Id="rId84" Type="http://schemas.openxmlformats.org/officeDocument/2006/relationships/hyperlink" Target="https://podminky.urs.cz/item/CS_URS_2022_02/784171111" TargetMode="External"/><Relationship Id="rId7" Type="http://schemas.openxmlformats.org/officeDocument/2006/relationships/hyperlink" Target="https://podminky.urs.cz/item/CS_URS_2022_02/612325422" TargetMode="External"/><Relationship Id="rId71" Type="http://schemas.openxmlformats.org/officeDocument/2006/relationships/hyperlink" Target="https://podminky.urs.cz/item/CS_URS_2022_02/776221221" TargetMode="External"/><Relationship Id="rId2" Type="http://schemas.openxmlformats.org/officeDocument/2006/relationships/hyperlink" Target="https://podminky.urs.cz/item/CS_URS_2022_02/340239212" TargetMode="External"/><Relationship Id="rId16" Type="http://schemas.openxmlformats.org/officeDocument/2006/relationships/hyperlink" Target="https://podminky.urs.cz/item/CS_URS_2022_02/965045113" TargetMode="External"/><Relationship Id="rId29" Type="http://schemas.openxmlformats.org/officeDocument/2006/relationships/hyperlink" Target="https://podminky.urs.cz/item/CS_URS_2022_02/997013211" TargetMode="External"/><Relationship Id="rId11" Type="http://schemas.openxmlformats.org/officeDocument/2006/relationships/hyperlink" Target="https://podminky.urs.cz/item/CS_URS_2022_02/631351101" TargetMode="External"/><Relationship Id="rId24" Type="http://schemas.openxmlformats.org/officeDocument/2006/relationships/hyperlink" Target="https://podminky.urs.cz/item/CS_URS_2022_02/973031324" TargetMode="External"/><Relationship Id="rId32" Type="http://schemas.openxmlformats.org/officeDocument/2006/relationships/hyperlink" Target="https://podminky.urs.cz/item/CS_URS_2022_02/997013871" TargetMode="External"/><Relationship Id="rId37" Type="http://schemas.openxmlformats.org/officeDocument/2006/relationships/hyperlink" Target="https://podminky.urs.cz/item/CS_URS_2022_02/725210821" TargetMode="External"/><Relationship Id="rId40" Type="http://schemas.openxmlformats.org/officeDocument/2006/relationships/hyperlink" Target="https://podminky.urs.cz/item/CS_URS_2022_02/998741201" TargetMode="External"/><Relationship Id="rId45" Type="http://schemas.openxmlformats.org/officeDocument/2006/relationships/hyperlink" Target="https://podminky.urs.cz/item/CS_URS_2022_02/763131411" TargetMode="External"/><Relationship Id="rId53" Type="http://schemas.openxmlformats.org/officeDocument/2006/relationships/hyperlink" Target="https://podminky.urs.cz/item/CS_URS_2022_02/763211926" TargetMode="External"/><Relationship Id="rId58" Type="http://schemas.openxmlformats.org/officeDocument/2006/relationships/hyperlink" Target="https://podminky.urs.cz/item/CS_URS_2022_02/767641112" TargetMode="External"/><Relationship Id="rId66" Type="http://schemas.openxmlformats.org/officeDocument/2006/relationships/hyperlink" Target="https://podminky.urs.cz/item/CS_URS_2022_02/776111311" TargetMode="External"/><Relationship Id="rId74" Type="http://schemas.openxmlformats.org/officeDocument/2006/relationships/hyperlink" Target="https://podminky.urs.cz/item/CS_URS_2022_01/776421312" TargetMode="External"/><Relationship Id="rId79" Type="http://schemas.openxmlformats.org/officeDocument/2006/relationships/hyperlink" Target="https://podminky.urs.cz/item/CS_URS_2022_02/783315101" TargetMode="External"/><Relationship Id="rId87" Type="http://schemas.openxmlformats.org/officeDocument/2006/relationships/drawing" Target="../drawings/drawing2.xml"/><Relationship Id="rId5" Type="http://schemas.openxmlformats.org/officeDocument/2006/relationships/hyperlink" Target="https://podminky.urs.cz/item/CS_URS_2022_02/612321141" TargetMode="External"/><Relationship Id="rId61" Type="http://schemas.openxmlformats.org/officeDocument/2006/relationships/hyperlink" Target="https://podminky.urs.cz/item/CS_URS_2022_02/767995115" TargetMode="External"/><Relationship Id="rId82" Type="http://schemas.openxmlformats.org/officeDocument/2006/relationships/hyperlink" Target="https://podminky.urs.cz/item/CS_URS_2022_02/784121011" TargetMode="External"/><Relationship Id="rId19" Type="http://schemas.openxmlformats.org/officeDocument/2006/relationships/hyperlink" Target="https://podminky.urs.cz/item/CS_URS_2022_02/968072456" TargetMode="External"/><Relationship Id="rId4" Type="http://schemas.openxmlformats.org/officeDocument/2006/relationships/hyperlink" Target="https://podminky.urs.cz/item/CS_URS_2022_02/346244381" TargetMode="External"/><Relationship Id="rId9" Type="http://schemas.openxmlformats.org/officeDocument/2006/relationships/hyperlink" Target="https://podminky.urs.cz/item/CS_URS_2022_02/619996127" TargetMode="External"/><Relationship Id="rId14" Type="http://schemas.openxmlformats.org/officeDocument/2006/relationships/hyperlink" Target="https://podminky.urs.cz/item/CS_URS_2022_02/642942111" TargetMode="External"/><Relationship Id="rId22" Type="http://schemas.openxmlformats.org/officeDocument/2006/relationships/hyperlink" Target="https://podminky.urs.cz/item/CS_URS_2022_02/974031164" TargetMode="External"/><Relationship Id="rId27" Type="http://schemas.openxmlformats.org/officeDocument/2006/relationships/hyperlink" Target="https://podminky.urs.cz/item/CS_URS_2022_02/953965131" TargetMode="External"/><Relationship Id="rId30" Type="http://schemas.openxmlformats.org/officeDocument/2006/relationships/hyperlink" Target="https://podminky.urs.cz/item/CS_URS_2022_02/997013501" TargetMode="External"/><Relationship Id="rId35" Type="http://schemas.openxmlformats.org/officeDocument/2006/relationships/hyperlink" Target="https://podminky.urs.cz/item/CS_URS_2022_02/721220802" TargetMode="External"/><Relationship Id="rId43" Type="http://schemas.openxmlformats.org/officeDocument/2006/relationships/hyperlink" Target="https://podminky.urs.cz/item/CS_URS_2022_02/763111926" TargetMode="External"/><Relationship Id="rId48" Type="http://schemas.openxmlformats.org/officeDocument/2006/relationships/hyperlink" Target="https://podminky.urs.cz/item/CS_URS_2022_02/763132971" TargetMode="External"/><Relationship Id="rId56" Type="http://schemas.openxmlformats.org/officeDocument/2006/relationships/hyperlink" Target="https://podminky.urs.cz/item/CS_URS_2022_02/766691925" TargetMode="External"/><Relationship Id="rId64" Type="http://schemas.openxmlformats.org/officeDocument/2006/relationships/hyperlink" Target="https://podminky.urs.cz/item/CS_URS_2022_02/776111116" TargetMode="External"/><Relationship Id="rId69" Type="http://schemas.openxmlformats.org/officeDocument/2006/relationships/hyperlink" Target="https://podminky.urs.cz/item/CS_URS_2022_02/776201811" TargetMode="External"/><Relationship Id="rId77" Type="http://schemas.openxmlformats.org/officeDocument/2006/relationships/hyperlink" Target="https://podminky.urs.cz/item/CS_URS_2022_02/783301311" TargetMode="External"/><Relationship Id="rId8" Type="http://schemas.openxmlformats.org/officeDocument/2006/relationships/hyperlink" Target="https://podminky.urs.cz/item/CS_URS_2022_02/619991011" TargetMode="External"/><Relationship Id="rId51" Type="http://schemas.openxmlformats.org/officeDocument/2006/relationships/hyperlink" Target="https://podminky.urs.cz/item/CS_URS_2022_02/763135811" TargetMode="External"/><Relationship Id="rId72" Type="http://schemas.openxmlformats.org/officeDocument/2006/relationships/hyperlink" Target="https://podminky.urs.cz/item/CS_URS_2022_02/776410811" TargetMode="External"/><Relationship Id="rId80" Type="http://schemas.openxmlformats.org/officeDocument/2006/relationships/hyperlink" Target="https://podminky.urs.cz/item/CS_URS_2022_02/783317101" TargetMode="External"/><Relationship Id="rId85" Type="http://schemas.openxmlformats.org/officeDocument/2006/relationships/hyperlink" Target="https://podminky.urs.cz/item/CS_URS_2022_02/784181121" TargetMode="External"/><Relationship Id="rId3" Type="http://schemas.openxmlformats.org/officeDocument/2006/relationships/hyperlink" Target="https://podminky.urs.cz/item/CS_URS_2022_02/342291121" TargetMode="External"/><Relationship Id="rId12" Type="http://schemas.openxmlformats.org/officeDocument/2006/relationships/hyperlink" Target="https://podminky.urs.cz/item/CS_URS_2022_02/631351102" TargetMode="External"/><Relationship Id="rId17" Type="http://schemas.openxmlformats.org/officeDocument/2006/relationships/hyperlink" Target="https://podminky.urs.cz/item/CS_URS_2022_02/965082933" TargetMode="External"/><Relationship Id="rId25" Type="http://schemas.openxmlformats.org/officeDocument/2006/relationships/hyperlink" Target="https://podminky.urs.cz/item/CS_URS_2022_02/949101111" TargetMode="External"/><Relationship Id="rId33" Type="http://schemas.openxmlformats.org/officeDocument/2006/relationships/hyperlink" Target="https://podminky.urs.cz/item/CS_URS_2022_02/998018001" TargetMode="External"/><Relationship Id="rId38" Type="http://schemas.openxmlformats.org/officeDocument/2006/relationships/hyperlink" Target="https://podminky.urs.cz/item/CS_URS_2022_02/741371823" TargetMode="External"/><Relationship Id="rId46" Type="http://schemas.openxmlformats.org/officeDocument/2006/relationships/hyperlink" Target="https://podminky.urs.cz/item/CS_URS_2022_02/763131771" TargetMode="External"/><Relationship Id="rId59" Type="http://schemas.openxmlformats.org/officeDocument/2006/relationships/hyperlink" Target="https://podminky.urs.cz/item/CS_URS_2022_02/767995111" TargetMode="External"/><Relationship Id="rId67" Type="http://schemas.openxmlformats.org/officeDocument/2006/relationships/hyperlink" Target="https://podminky.urs.cz/item/CS_URS_2022_02/776121321" TargetMode="External"/><Relationship Id="rId20" Type="http://schemas.openxmlformats.org/officeDocument/2006/relationships/hyperlink" Target="https://podminky.urs.cz/item/CS_URS_2022_02/968082022" TargetMode="External"/><Relationship Id="rId41" Type="http://schemas.openxmlformats.org/officeDocument/2006/relationships/hyperlink" Target="https://podminky.urs.cz/item/CS_URS_2022_02/998751201" TargetMode="External"/><Relationship Id="rId54" Type="http://schemas.openxmlformats.org/officeDocument/2006/relationships/hyperlink" Target="https://podminky.urs.cz/item/CS_URS_2022_02/998763401" TargetMode="External"/><Relationship Id="rId62" Type="http://schemas.openxmlformats.org/officeDocument/2006/relationships/hyperlink" Target="https://podminky.urs.cz/item/CS_URS_2022_02/767996801" TargetMode="External"/><Relationship Id="rId70" Type="http://schemas.openxmlformats.org/officeDocument/2006/relationships/hyperlink" Target="https://podminky.urs.cz/item/CS_URS_2022_02/776201913" TargetMode="External"/><Relationship Id="rId75" Type="http://schemas.openxmlformats.org/officeDocument/2006/relationships/hyperlink" Target="https://podminky.urs.cz/item/CS_URS_2022_02/776501811" TargetMode="External"/><Relationship Id="rId83" Type="http://schemas.openxmlformats.org/officeDocument/2006/relationships/hyperlink" Target="https://podminky.urs.cz/item/CS_URS_2022_02/784171101" TargetMode="External"/><Relationship Id="rId1" Type="http://schemas.openxmlformats.org/officeDocument/2006/relationships/hyperlink" Target="https://podminky.urs.cz/item/CS_URS_2022_02/317944323" TargetMode="External"/><Relationship Id="rId6" Type="http://schemas.openxmlformats.org/officeDocument/2006/relationships/hyperlink" Target="https://podminky.urs.cz/item/CS_URS_2022_02/611325421" TargetMode="External"/><Relationship Id="rId15" Type="http://schemas.openxmlformats.org/officeDocument/2006/relationships/hyperlink" Target="https://podminky.urs.cz/item/CS_URS_2022_02/962031133" TargetMode="External"/><Relationship Id="rId23" Type="http://schemas.openxmlformats.org/officeDocument/2006/relationships/hyperlink" Target="https://podminky.urs.cz/item/CS_URS_2022_02/977312111" TargetMode="External"/><Relationship Id="rId28" Type="http://schemas.openxmlformats.org/officeDocument/2006/relationships/hyperlink" Target="https://podminky.urs.cz/item/CS_URS_2022_02/952901111" TargetMode="External"/><Relationship Id="rId36" Type="http://schemas.openxmlformats.org/officeDocument/2006/relationships/hyperlink" Target="https://podminky.urs.cz/item/CS_URS_2022_02/998721201" TargetMode="External"/><Relationship Id="rId49" Type="http://schemas.openxmlformats.org/officeDocument/2006/relationships/hyperlink" Target="https://podminky.urs.cz/item/CS_URS_2022_02/763135101" TargetMode="External"/><Relationship Id="rId57" Type="http://schemas.openxmlformats.org/officeDocument/2006/relationships/hyperlink" Target="https://podminky.urs.cz/item/CS_URS_2022_02/998766201" TargetMode="External"/><Relationship Id="rId10" Type="http://schemas.openxmlformats.org/officeDocument/2006/relationships/hyperlink" Target="https://podminky.urs.cz/item/CS_URS_2022_02/619996145" TargetMode="External"/><Relationship Id="rId31" Type="http://schemas.openxmlformats.org/officeDocument/2006/relationships/hyperlink" Target="https://podminky.urs.cz/item/CS_URS_2022_02/997013509" TargetMode="External"/><Relationship Id="rId44" Type="http://schemas.openxmlformats.org/officeDocument/2006/relationships/hyperlink" Target="https://podminky.urs.cz/item/CS_URS_2022_02/763121519" TargetMode="External"/><Relationship Id="rId52" Type="http://schemas.openxmlformats.org/officeDocument/2006/relationships/hyperlink" Target="https://podminky.urs.cz/item/CS_URS_2022_02/763135881" TargetMode="External"/><Relationship Id="rId60" Type="http://schemas.openxmlformats.org/officeDocument/2006/relationships/hyperlink" Target="https://podminky.urs.cz/item/CS_URS_2022_02/767995112" TargetMode="External"/><Relationship Id="rId65" Type="http://schemas.openxmlformats.org/officeDocument/2006/relationships/hyperlink" Target="https://podminky.urs.cz/item/CS_URS_2022_02/776111117" TargetMode="External"/><Relationship Id="rId73" Type="http://schemas.openxmlformats.org/officeDocument/2006/relationships/hyperlink" Target="https://podminky.urs.cz/item/CS_URS_2022_02/776421111" TargetMode="External"/><Relationship Id="rId78" Type="http://schemas.openxmlformats.org/officeDocument/2006/relationships/hyperlink" Target="https://podminky.urs.cz/item/CS_URS_2022_02/783314101" TargetMode="External"/><Relationship Id="rId81" Type="http://schemas.openxmlformats.org/officeDocument/2006/relationships/hyperlink" Target="https://podminky.urs.cz/item/CS_URS_2022_02/784121001" TargetMode="External"/><Relationship Id="rId86" Type="http://schemas.openxmlformats.org/officeDocument/2006/relationships/hyperlink" Target="https://podminky.urs.cz/item/CS_URS_2022_02/7842111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56"/>
      <c r="AS2" s="356"/>
      <c r="AT2" s="356"/>
      <c r="AU2" s="356"/>
      <c r="AV2" s="356"/>
      <c r="AW2" s="356"/>
      <c r="AX2" s="356"/>
      <c r="AY2" s="356"/>
      <c r="AZ2" s="356"/>
      <c r="BA2" s="356"/>
      <c r="BB2" s="356"/>
      <c r="BC2" s="356"/>
      <c r="BD2" s="356"/>
      <c r="BE2" s="356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20" t="s">
        <v>14</v>
      </c>
      <c r="L5" s="321"/>
      <c r="M5" s="321"/>
      <c r="N5" s="321"/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1"/>
      <c r="Z5" s="321"/>
      <c r="AA5" s="321"/>
      <c r="AB5" s="321"/>
      <c r="AC5" s="321"/>
      <c r="AD5" s="321"/>
      <c r="AE5" s="321"/>
      <c r="AF5" s="321"/>
      <c r="AG5" s="321"/>
      <c r="AH5" s="321"/>
      <c r="AI5" s="321"/>
      <c r="AJ5" s="321"/>
      <c r="AK5" s="321"/>
      <c r="AL5" s="321"/>
      <c r="AM5" s="321"/>
      <c r="AN5" s="321"/>
      <c r="AO5" s="321"/>
      <c r="AP5" s="23"/>
      <c r="AQ5" s="23"/>
      <c r="AR5" s="21"/>
      <c r="BE5" s="317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22" t="s">
        <v>17</v>
      </c>
      <c r="L6" s="321"/>
      <c r="M6" s="321"/>
      <c r="N6" s="321"/>
      <c r="O6" s="321"/>
      <c r="P6" s="321"/>
      <c r="Q6" s="321"/>
      <c r="R6" s="321"/>
      <c r="S6" s="321"/>
      <c r="T6" s="321"/>
      <c r="U6" s="321"/>
      <c r="V6" s="321"/>
      <c r="W6" s="321"/>
      <c r="X6" s="321"/>
      <c r="Y6" s="321"/>
      <c r="Z6" s="321"/>
      <c r="AA6" s="321"/>
      <c r="AB6" s="321"/>
      <c r="AC6" s="321"/>
      <c r="AD6" s="321"/>
      <c r="AE6" s="321"/>
      <c r="AF6" s="321"/>
      <c r="AG6" s="321"/>
      <c r="AH6" s="321"/>
      <c r="AI6" s="321"/>
      <c r="AJ6" s="321"/>
      <c r="AK6" s="321"/>
      <c r="AL6" s="321"/>
      <c r="AM6" s="321"/>
      <c r="AN6" s="321"/>
      <c r="AO6" s="321"/>
      <c r="AP6" s="23"/>
      <c r="AQ6" s="23"/>
      <c r="AR6" s="21"/>
      <c r="BE6" s="318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18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18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18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18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18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18"/>
      <c r="BS12" s="18" t="s">
        <v>6</v>
      </c>
    </row>
    <row r="13" spans="1:74" s="1" customFormat="1" ht="12" customHeight="1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30</v>
      </c>
      <c r="AO13" s="23"/>
      <c r="AP13" s="23"/>
      <c r="AQ13" s="23"/>
      <c r="AR13" s="21"/>
      <c r="BE13" s="318"/>
      <c r="BS13" s="18" t="s">
        <v>6</v>
      </c>
    </row>
    <row r="14" spans="1:74" ht="12.75">
      <c r="B14" s="22"/>
      <c r="C14" s="23"/>
      <c r="D14" s="23"/>
      <c r="E14" s="323" t="s">
        <v>30</v>
      </c>
      <c r="F14" s="324"/>
      <c r="G14" s="324"/>
      <c r="H14" s="324"/>
      <c r="I14" s="324"/>
      <c r="J14" s="324"/>
      <c r="K14" s="324"/>
      <c r="L14" s="324"/>
      <c r="M14" s="324"/>
      <c r="N14" s="324"/>
      <c r="O14" s="324"/>
      <c r="P14" s="324"/>
      <c r="Q14" s="324"/>
      <c r="R14" s="324"/>
      <c r="S14" s="324"/>
      <c r="T14" s="324"/>
      <c r="U14" s="324"/>
      <c r="V14" s="324"/>
      <c r="W14" s="324"/>
      <c r="X14" s="324"/>
      <c r="Y14" s="324"/>
      <c r="Z14" s="324"/>
      <c r="AA14" s="324"/>
      <c r="AB14" s="324"/>
      <c r="AC14" s="324"/>
      <c r="AD14" s="324"/>
      <c r="AE14" s="324"/>
      <c r="AF14" s="324"/>
      <c r="AG14" s="324"/>
      <c r="AH14" s="324"/>
      <c r="AI14" s="324"/>
      <c r="AJ14" s="324"/>
      <c r="AK14" s="30" t="s">
        <v>28</v>
      </c>
      <c r="AL14" s="23"/>
      <c r="AM14" s="23"/>
      <c r="AN14" s="32" t="s">
        <v>30</v>
      </c>
      <c r="AO14" s="23"/>
      <c r="AP14" s="23"/>
      <c r="AQ14" s="23"/>
      <c r="AR14" s="21"/>
      <c r="BE14" s="318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18"/>
      <c r="BS15" s="18" t="s">
        <v>4</v>
      </c>
    </row>
    <row r="16" spans="1:74" s="1" customFormat="1" ht="12" customHeight="1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18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18"/>
      <c r="BS17" s="18" t="s">
        <v>33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18"/>
      <c r="BS18" s="18" t="s">
        <v>6</v>
      </c>
    </row>
    <row r="19" spans="1:71" s="1" customFormat="1" ht="12" customHeight="1">
      <c r="B19" s="22"/>
      <c r="C19" s="23"/>
      <c r="D19" s="30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18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18"/>
      <c r="BS20" s="18" t="s">
        <v>33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18"/>
    </row>
    <row r="22" spans="1:71" s="1" customFormat="1" ht="12" customHeight="1">
      <c r="B22" s="22"/>
      <c r="C22" s="23"/>
      <c r="D22" s="30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18"/>
    </row>
    <row r="23" spans="1:71" s="1" customFormat="1" ht="47.25" customHeight="1">
      <c r="B23" s="22"/>
      <c r="C23" s="23"/>
      <c r="D23" s="23"/>
      <c r="E23" s="325" t="s">
        <v>36</v>
      </c>
      <c r="F23" s="325"/>
      <c r="G23" s="325"/>
      <c r="H23" s="325"/>
      <c r="I23" s="325"/>
      <c r="J23" s="325"/>
      <c r="K23" s="325"/>
      <c r="L23" s="325"/>
      <c r="M23" s="325"/>
      <c r="N23" s="325"/>
      <c r="O23" s="325"/>
      <c r="P23" s="325"/>
      <c r="Q23" s="325"/>
      <c r="R23" s="325"/>
      <c r="S23" s="325"/>
      <c r="T23" s="325"/>
      <c r="U23" s="325"/>
      <c r="V23" s="325"/>
      <c r="W23" s="325"/>
      <c r="X23" s="325"/>
      <c r="Y23" s="325"/>
      <c r="Z23" s="325"/>
      <c r="AA23" s="325"/>
      <c r="AB23" s="325"/>
      <c r="AC23" s="325"/>
      <c r="AD23" s="325"/>
      <c r="AE23" s="325"/>
      <c r="AF23" s="325"/>
      <c r="AG23" s="325"/>
      <c r="AH23" s="325"/>
      <c r="AI23" s="325"/>
      <c r="AJ23" s="325"/>
      <c r="AK23" s="325"/>
      <c r="AL23" s="325"/>
      <c r="AM23" s="325"/>
      <c r="AN23" s="325"/>
      <c r="AO23" s="23"/>
      <c r="AP23" s="23"/>
      <c r="AQ23" s="23"/>
      <c r="AR23" s="21"/>
      <c r="BE23" s="318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18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18"/>
    </row>
    <row r="26" spans="1:71" s="2" customFormat="1" ht="25.9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26">
        <f>ROUND(AG54,2)</f>
        <v>0</v>
      </c>
      <c r="AL26" s="327"/>
      <c r="AM26" s="327"/>
      <c r="AN26" s="327"/>
      <c r="AO26" s="327"/>
      <c r="AP26" s="37"/>
      <c r="AQ26" s="37"/>
      <c r="AR26" s="40"/>
      <c r="BE26" s="318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18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28" t="s">
        <v>38</v>
      </c>
      <c r="M28" s="328"/>
      <c r="N28" s="328"/>
      <c r="O28" s="328"/>
      <c r="P28" s="328"/>
      <c r="Q28" s="37"/>
      <c r="R28" s="37"/>
      <c r="S28" s="37"/>
      <c r="T28" s="37"/>
      <c r="U28" s="37"/>
      <c r="V28" s="37"/>
      <c r="W28" s="328" t="s">
        <v>39</v>
      </c>
      <c r="X28" s="328"/>
      <c r="Y28" s="328"/>
      <c r="Z28" s="328"/>
      <c r="AA28" s="328"/>
      <c r="AB28" s="328"/>
      <c r="AC28" s="328"/>
      <c r="AD28" s="328"/>
      <c r="AE28" s="328"/>
      <c r="AF28" s="37"/>
      <c r="AG28" s="37"/>
      <c r="AH28" s="37"/>
      <c r="AI28" s="37"/>
      <c r="AJ28" s="37"/>
      <c r="AK28" s="328" t="s">
        <v>40</v>
      </c>
      <c r="AL28" s="328"/>
      <c r="AM28" s="328"/>
      <c r="AN28" s="328"/>
      <c r="AO28" s="328"/>
      <c r="AP28" s="37"/>
      <c r="AQ28" s="37"/>
      <c r="AR28" s="40"/>
      <c r="BE28" s="318"/>
    </row>
    <row r="29" spans="1:71" s="3" customFormat="1" ht="14.45" customHeight="1">
      <c r="B29" s="41"/>
      <c r="C29" s="42"/>
      <c r="D29" s="30" t="s">
        <v>41</v>
      </c>
      <c r="E29" s="42"/>
      <c r="F29" s="30" t="s">
        <v>42</v>
      </c>
      <c r="G29" s="42"/>
      <c r="H29" s="42"/>
      <c r="I29" s="42"/>
      <c r="J29" s="42"/>
      <c r="K29" s="42"/>
      <c r="L29" s="331">
        <v>0.21</v>
      </c>
      <c r="M29" s="330"/>
      <c r="N29" s="330"/>
      <c r="O29" s="330"/>
      <c r="P29" s="330"/>
      <c r="Q29" s="42"/>
      <c r="R29" s="42"/>
      <c r="S29" s="42"/>
      <c r="T29" s="42"/>
      <c r="U29" s="42"/>
      <c r="V29" s="42"/>
      <c r="W29" s="329">
        <f>ROUND(AZ54, 2)</f>
        <v>0</v>
      </c>
      <c r="X29" s="330"/>
      <c r="Y29" s="330"/>
      <c r="Z29" s="330"/>
      <c r="AA29" s="330"/>
      <c r="AB29" s="330"/>
      <c r="AC29" s="330"/>
      <c r="AD29" s="330"/>
      <c r="AE29" s="330"/>
      <c r="AF29" s="42"/>
      <c r="AG29" s="42"/>
      <c r="AH29" s="42"/>
      <c r="AI29" s="42"/>
      <c r="AJ29" s="42"/>
      <c r="AK29" s="329">
        <f>ROUND(AV54, 2)</f>
        <v>0</v>
      </c>
      <c r="AL29" s="330"/>
      <c r="AM29" s="330"/>
      <c r="AN29" s="330"/>
      <c r="AO29" s="330"/>
      <c r="AP29" s="42"/>
      <c r="AQ29" s="42"/>
      <c r="AR29" s="43"/>
      <c r="BE29" s="319"/>
    </row>
    <row r="30" spans="1:71" s="3" customFormat="1" ht="14.45" customHeight="1">
      <c r="B30" s="41"/>
      <c r="C30" s="42"/>
      <c r="D30" s="42"/>
      <c r="E30" s="42"/>
      <c r="F30" s="30" t="s">
        <v>43</v>
      </c>
      <c r="G30" s="42"/>
      <c r="H30" s="42"/>
      <c r="I30" s="42"/>
      <c r="J30" s="42"/>
      <c r="K30" s="42"/>
      <c r="L30" s="331">
        <v>0.15</v>
      </c>
      <c r="M30" s="330"/>
      <c r="N30" s="330"/>
      <c r="O30" s="330"/>
      <c r="P30" s="330"/>
      <c r="Q30" s="42"/>
      <c r="R30" s="42"/>
      <c r="S30" s="42"/>
      <c r="T30" s="42"/>
      <c r="U30" s="42"/>
      <c r="V30" s="42"/>
      <c r="W30" s="329">
        <f>ROUND(BA54, 2)</f>
        <v>0</v>
      </c>
      <c r="X30" s="330"/>
      <c r="Y30" s="330"/>
      <c r="Z30" s="330"/>
      <c r="AA30" s="330"/>
      <c r="AB30" s="330"/>
      <c r="AC30" s="330"/>
      <c r="AD30" s="330"/>
      <c r="AE30" s="330"/>
      <c r="AF30" s="42"/>
      <c r="AG30" s="42"/>
      <c r="AH30" s="42"/>
      <c r="AI30" s="42"/>
      <c r="AJ30" s="42"/>
      <c r="AK30" s="329">
        <f>ROUND(AW54, 2)</f>
        <v>0</v>
      </c>
      <c r="AL30" s="330"/>
      <c r="AM30" s="330"/>
      <c r="AN30" s="330"/>
      <c r="AO30" s="330"/>
      <c r="AP30" s="42"/>
      <c r="AQ30" s="42"/>
      <c r="AR30" s="43"/>
      <c r="BE30" s="319"/>
    </row>
    <row r="31" spans="1:71" s="3" customFormat="1" ht="14.45" hidden="1" customHeight="1">
      <c r="B31" s="41"/>
      <c r="C31" s="42"/>
      <c r="D31" s="42"/>
      <c r="E31" s="42"/>
      <c r="F31" s="30" t="s">
        <v>44</v>
      </c>
      <c r="G31" s="42"/>
      <c r="H31" s="42"/>
      <c r="I31" s="42"/>
      <c r="J31" s="42"/>
      <c r="K31" s="42"/>
      <c r="L31" s="331">
        <v>0.21</v>
      </c>
      <c r="M31" s="330"/>
      <c r="N31" s="330"/>
      <c r="O31" s="330"/>
      <c r="P31" s="330"/>
      <c r="Q31" s="42"/>
      <c r="R31" s="42"/>
      <c r="S31" s="42"/>
      <c r="T31" s="42"/>
      <c r="U31" s="42"/>
      <c r="V31" s="42"/>
      <c r="W31" s="329">
        <f>ROUND(BB54, 2)</f>
        <v>0</v>
      </c>
      <c r="X31" s="330"/>
      <c r="Y31" s="330"/>
      <c r="Z31" s="330"/>
      <c r="AA31" s="330"/>
      <c r="AB31" s="330"/>
      <c r="AC31" s="330"/>
      <c r="AD31" s="330"/>
      <c r="AE31" s="330"/>
      <c r="AF31" s="42"/>
      <c r="AG31" s="42"/>
      <c r="AH31" s="42"/>
      <c r="AI31" s="42"/>
      <c r="AJ31" s="42"/>
      <c r="AK31" s="329">
        <v>0</v>
      </c>
      <c r="AL31" s="330"/>
      <c r="AM31" s="330"/>
      <c r="AN31" s="330"/>
      <c r="AO31" s="330"/>
      <c r="AP31" s="42"/>
      <c r="AQ31" s="42"/>
      <c r="AR31" s="43"/>
      <c r="BE31" s="319"/>
    </row>
    <row r="32" spans="1:71" s="3" customFormat="1" ht="14.45" hidden="1" customHeight="1">
      <c r="B32" s="41"/>
      <c r="C32" s="42"/>
      <c r="D32" s="42"/>
      <c r="E32" s="42"/>
      <c r="F32" s="30" t="s">
        <v>45</v>
      </c>
      <c r="G32" s="42"/>
      <c r="H32" s="42"/>
      <c r="I32" s="42"/>
      <c r="J32" s="42"/>
      <c r="K32" s="42"/>
      <c r="L32" s="331">
        <v>0.15</v>
      </c>
      <c r="M32" s="330"/>
      <c r="N32" s="330"/>
      <c r="O32" s="330"/>
      <c r="P32" s="330"/>
      <c r="Q32" s="42"/>
      <c r="R32" s="42"/>
      <c r="S32" s="42"/>
      <c r="T32" s="42"/>
      <c r="U32" s="42"/>
      <c r="V32" s="42"/>
      <c r="W32" s="329">
        <f>ROUND(BC54, 2)</f>
        <v>0</v>
      </c>
      <c r="X32" s="330"/>
      <c r="Y32" s="330"/>
      <c r="Z32" s="330"/>
      <c r="AA32" s="330"/>
      <c r="AB32" s="330"/>
      <c r="AC32" s="330"/>
      <c r="AD32" s="330"/>
      <c r="AE32" s="330"/>
      <c r="AF32" s="42"/>
      <c r="AG32" s="42"/>
      <c r="AH32" s="42"/>
      <c r="AI32" s="42"/>
      <c r="AJ32" s="42"/>
      <c r="AK32" s="329">
        <v>0</v>
      </c>
      <c r="AL32" s="330"/>
      <c r="AM32" s="330"/>
      <c r="AN32" s="330"/>
      <c r="AO32" s="330"/>
      <c r="AP32" s="42"/>
      <c r="AQ32" s="42"/>
      <c r="AR32" s="43"/>
      <c r="BE32" s="319"/>
    </row>
    <row r="33" spans="1:57" s="3" customFormat="1" ht="14.45" hidden="1" customHeight="1">
      <c r="B33" s="41"/>
      <c r="C33" s="42"/>
      <c r="D33" s="42"/>
      <c r="E33" s="42"/>
      <c r="F33" s="30" t="s">
        <v>46</v>
      </c>
      <c r="G33" s="42"/>
      <c r="H33" s="42"/>
      <c r="I33" s="42"/>
      <c r="J33" s="42"/>
      <c r="K33" s="42"/>
      <c r="L33" s="331">
        <v>0</v>
      </c>
      <c r="M33" s="330"/>
      <c r="N33" s="330"/>
      <c r="O33" s="330"/>
      <c r="P33" s="330"/>
      <c r="Q33" s="42"/>
      <c r="R33" s="42"/>
      <c r="S33" s="42"/>
      <c r="T33" s="42"/>
      <c r="U33" s="42"/>
      <c r="V33" s="42"/>
      <c r="W33" s="329">
        <f>ROUND(BD54, 2)</f>
        <v>0</v>
      </c>
      <c r="X33" s="330"/>
      <c r="Y33" s="330"/>
      <c r="Z33" s="330"/>
      <c r="AA33" s="330"/>
      <c r="AB33" s="330"/>
      <c r="AC33" s="330"/>
      <c r="AD33" s="330"/>
      <c r="AE33" s="330"/>
      <c r="AF33" s="42"/>
      <c r="AG33" s="42"/>
      <c r="AH33" s="42"/>
      <c r="AI33" s="42"/>
      <c r="AJ33" s="42"/>
      <c r="AK33" s="329">
        <v>0</v>
      </c>
      <c r="AL33" s="330"/>
      <c r="AM33" s="330"/>
      <c r="AN33" s="330"/>
      <c r="AO33" s="330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47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48</v>
      </c>
      <c r="U35" s="46"/>
      <c r="V35" s="46"/>
      <c r="W35" s="46"/>
      <c r="X35" s="332" t="s">
        <v>49</v>
      </c>
      <c r="Y35" s="333"/>
      <c r="Z35" s="333"/>
      <c r="AA35" s="333"/>
      <c r="AB35" s="333"/>
      <c r="AC35" s="46"/>
      <c r="AD35" s="46"/>
      <c r="AE35" s="46"/>
      <c r="AF35" s="46"/>
      <c r="AG35" s="46"/>
      <c r="AH35" s="46"/>
      <c r="AI35" s="46"/>
      <c r="AJ35" s="46"/>
      <c r="AK35" s="334">
        <f>SUM(AK26:AK33)</f>
        <v>0</v>
      </c>
      <c r="AL35" s="333"/>
      <c r="AM35" s="333"/>
      <c r="AN35" s="333"/>
      <c r="AO35" s="335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50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EM2021-215/RTG-CT1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36" t="str">
        <f>K6</f>
        <v>Nemocnice Třinec -  Osazení CT - stavební úpravy</v>
      </c>
      <c r="M45" s="337"/>
      <c r="N45" s="337"/>
      <c r="O45" s="337"/>
      <c r="P45" s="337"/>
      <c r="Q45" s="337"/>
      <c r="R45" s="337"/>
      <c r="S45" s="337"/>
      <c r="T45" s="337"/>
      <c r="U45" s="337"/>
      <c r="V45" s="337"/>
      <c r="W45" s="337"/>
      <c r="X45" s="337"/>
      <c r="Y45" s="337"/>
      <c r="Z45" s="337"/>
      <c r="AA45" s="337"/>
      <c r="AB45" s="337"/>
      <c r="AC45" s="337"/>
      <c r="AD45" s="337"/>
      <c r="AE45" s="337"/>
      <c r="AF45" s="337"/>
      <c r="AG45" s="337"/>
      <c r="AH45" s="337"/>
      <c r="AI45" s="337"/>
      <c r="AJ45" s="337"/>
      <c r="AK45" s="337"/>
      <c r="AL45" s="337"/>
      <c r="AM45" s="337"/>
      <c r="AN45" s="337"/>
      <c r="AO45" s="337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Třinec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38" t="str">
        <f>IF(AN8= "","",AN8)</f>
        <v>20. 10. 2022</v>
      </c>
      <c r="AN47" s="338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Nemocnice Třinec p.o.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31</v>
      </c>
      <c r="AJ49" s="37"/>
      <c r="AK49" s="37"/>
      <c r="AL49" s="37"/>
      <c r="AM49" s="339" t="str">
        <f>IF(E17="","",E17)</f>
        <v>Ateliér EMMET s.r.o.</v>
      </c>
      <c r="AN49" s="340"/>
      <c r="AO49" s="340"/>
      <c r="AP49" s="340"/>
      <c r="AQ49" s="37"/>
      <c r="AR49" s="40"/>
      <c r="AS49" s="341" t="s">
        <v>51</v>
      </c>
      <c r="AT49" s="342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29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34</v>
      </c>
      <c r="AJ50" s="37"/>
      <c r="AK50" s="37"/>
      <c r="AL50" s="37"/>
      <c r="AM50" s="339" t="str">
        <f>IF(E20="","",E20)</f>
        <v>Ateliér EMMET s.r.o.</v>
      </c>
      <c r="AN50" s="340"/>
      <c r="AO50" s="340"/>
      <c r="AP50" s="340"/>
      <c r="AQ50" s="37"/>
      <c r="AR50" s="40"/>
      <c r="AS50" s="343"/>
      <c r="AT50" s="344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45"/>
      <c r="AT51" s="346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47" t="s">
        <v>52</v>
      </c>
      <c r="D52" s="348"/>
      <c r="E52" s="348"/>
      <c r="F52" s="348"/>
      <c r="G52" s="348"/>
      <c r="H52" s="67"/>
      <c r="I52" s="349" t="s">
        <v>53</v>
      </c>
      <c r="J52" s="348"/>
      <c r="K52" s="348"/>
      <c r="L52" s="348"/>
      <c r="M52" s="348"/>
      <c r="N52" s="348"/>
      <c r="O52" s="348"/>
      <c r="P52" s="348"/>
      <c r="Q52" s="348"/>
      <c r="R52" s="348"/>
      <c r="S52" s="348"/>
      <c r="T52" s="348"/>
      <c r="U52" s="348"/>
      <c r="V52" s="348"/>
      <c r="W52" s="348"/>
      <c r="X52" s="348"/>
      <c r="Y52" s="348"/>
      <c r="Z52" s="348"/>
      <c r="AA52" s="348"/>
      <c r="AB52" s="348"/>
      <c r="AC52" s="348"/>
      <c r="AD52" s="348"/>
      <c r="AE52" s="348"/>
      <c r="AF52" s="348"/>
      <c r="AG52" s="350" t="s">
        <v>54</v>
      </c>
      <c r="AH52" s="348"/>
      <c r="AI52" s="348"/>
      <c r="AJ52" s="348"/>
      <c r="AK52" s="348"/>
      <c r="AL52" s="348"/>
      <c r="AM52" s="348"/>
      <c r="AN52" s="349" t="s">
        <v>55</v>
      </c>
      <c r="AO52" s="348"/>
      <c r="AP52" s="348"/>
      <c r="AQ52" s="68" t="s">
        <v>56</v>
      </c>
      <c r="AR52" s="40"/>
      <c r="AS52" s="69" t="s">
        <v>57</v>
      </c>
      <c r="AT52" s="70" t="s">
        <v>58</v>
      </c>
      <c r="AU52" s="70" t="s">
        <v>59</v>
      </c>
      <c r="AV52" s="70" t="s">
        <v>60</v>
      </c>
      <c r="AW52" s="70" t="s">
        <v>61</v>
      </c>
      <c r="AX52" s="70" t="s">
        <v>62</v>
      </c>
      <c r="AY52" s="70" t="s">
        <v>63</v>
      </c>
      <c r="AZ52" s="70" t="s">
        <v>64</v>
      </c>
      <c r="BA52" s="70" t="s">
        <v>65</v>
      </c>
      <c r="BB52" s="70" t="s">
        <v>66</v>
      </c>
      <c r="BC52" s="70" t="s">
        <v>67</v>
      </c>
      <c r="BD52" s="71" t="s">
        <v>68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69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54">
        <f>ROUND(AG55,2)</f>
        <v>0</v>
      </c>
      <c r="AH54" s="354"/>
      <c r="AI54" s="354"/>
      <c r="AJ54" s="354"/>
      <c r="AK54" s="354"/>
      <c r="AL54" s="354"/>
      <c r="AM54" s="354"/>
      <c r="AN54" s="355">
        <f>SUM(AG54,AT54)</f>
        <v>0</v>
      </c>
      <c r="AO54" s="355"/>
      <c r="AP54" s="355"/>
      <c r="AQ54" s="79" t="s">
        <v>19</v>
      </c>
      <c r="AR54" s="80"/>
      <c r="AS54" s="81">
        <f>ROUND(AS55,2)</f>
        <v>0</v>
      </c>
      <c r="AT54" s="82">
        <f>ROUND(SUM(AV54:AW54),2)</f>
        <v>0</v>
      </c>
      <c r="AU54" s="83">
        <f>ROUND(AU55,5)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ROUND(AZ55,2)</f>
        <v>0</v>
      </c>
      <c r="BA54" s="82">
        <f>ROUND(BA55,2)</f>
        <v>0</v>
      </c>
      <c r="BB54" s="82">
        <f>ROUND(BB55,2)</f>
        <v>0</v>
      </c>
      <c r="BC54" s="82">
        <f>ROUND(BC55,2)</f>
        <v>0</v>
      </c>
      <c r="BD54" s="84">
        <f>ROUND(BD55,2)</f>
        <v>0</v>
      </c>
      <c r="BS54" s="85" t="s">
        <v>70</v>
      </c>
      <c r="BT54" s="85" t="s">
        <v>71</v>
      </c>
      <c r="BU54" s="86" t="s">
        <v>72</v>
      </c>
      <c r="BV54" s="85" t="s">
        <v>73</v>
      </c>
      <c r="BW54" s="85" t="s">
        <v>5</v>
      </c>
      <c r="BX54" s="85" t="s">
        <v>74</v>
      </c>
      <c r="CL54" s="85" t="s">
        <v>19</v>
      </c>
    </row>
    <row r="55" spans="1:91" s="7" customFormat="1" ht="16.5" customHeight="1">
      <c r="A55" s="87" t="s">
        <v>75</v>
      </c>
      <c r="B55" s="88"/>
      <c r="C55" s="89"/>
      <c r="D55" s="353" t="s">
        <v>76</v>
      </c>
      <c r="E55" s="353"/>
      <c r="F55" s="353"/>
      <c r="G55" s="353"/>
      <c r="H55" s="353"/>
      <c r="I55" s="90"/>
      <c r="J55" s="353" t="s">
        <v>77</v>
      </c>
      <c r="K55" s="353"/>
      <c r="L55" s="353"/>
      <c r="M55" s="353"/>
      <c r="N55" s="353"/>
      <c r="O55" s="353"/>
      <c r="P55" s="353"/>
      <c r="Q55" s="353"/>
      <c r="R55" s="353"/>
      <c r="S55" s="353"/>
      <c r="T55" s="353"/>
      <c r="U55" s="353"/>
      <c r="V55" s="353"/>
      <c r="W55" s="353"/>
      <c r="X55" s="353"/>
      <c r="Y55" s="353"/>
      <c r="Z55" s="353"/>
      <c r="AA55" s="353"/>
      <c r="AB55" s="353"/>
      <c r="AC55" s="353"/>
      <c r="AD55" s="353"/>
      <c r="AE55" s="353"/>
      <c r="AF55" s="353"/>
      <c r="AG55" s="351">
        <f>'SO 01 - Osazení CT staveb...'!J30</f>
        <v>0</v>
      </c>
      <c r="AH55" s="352"/>
      <c r="AI55" s="352"/>
      <c r="AJ55" s="352"/>
      <c r="AK55" s="352"/>
      <c r="AL55" s="352"/>
      <c r="AM55" s="352"/>
      <c r="AN55" s="351">
        <f>SUM(AG55,AT55)</f>
        <v>0</v>
      </c>
      <c r="AO55" s="352"/>
      <c r="AP55" s="352"/>
      <c r="AQ55" s="91" t="s">
        <v>78</v>
      </c>
      <c r="AR55" s="92"/>
      <c r="AS55" s="93">
        <v>0</v>
      </c>
      <c r="AT55" s="94">
        <f>ROUND(SUM(AV55:AW55),2)</f>
        <v>0</v>
      </c>
      <c r="AU55" s="95">
        <f>'SO 01 - Osazení CT staveb...'!P101</f>
        <v>0</v>
      </c>
      <c r="AV55" s="94">
        <f>'SO 01 - Osazení CT staveb...'!J33</f>
        <v>0</v>
      </c>
      <c r="AW55" s="94">
        <f>'SO 01 - Osazení CT staveb...'!J34</f>
        <v>0</v>
      </c>
      <c r="AX55" s="94">
        <f>'SO 01 - Osazení CT staveb...'!J35</f>
        <v>0</v>
      </c>
      <c r="AY55" s="94">
        <f>'SO 01 - Osazení CT staveb...'!J36</f>
        <v>0</v>
      </c>
      <c r="AZ55" s="94">
        <f>'SO 01 - Osazení CT staveb...'!F33</f>
        <v>0</v>
      </c>
      <c r="BA55" s="94">
        <f>'SO 01 - Osazení CT staveb...'!F34</f>
        <v>0</v>
      </c>
      <c r="BB55" s="94">
        <f>'SO 01 - Osazení CT staveb...'!F35</f>
        <v>0</v>
      </c>
      <c r="BC55" s="94">
        <f>'SO 01 - Osazení CT staveb...'!F36</f>
        <v>0</v>
      </c>
      <c r="BD55" s="96">
        <f>'SO 01 - Osazení CT staveb...'!F37</f>
        <v>0</v>
      </c>
      <c r="BT55" s="97" t="s">
        <v>79</v>
      </c>
      <c r="BV55" s="97" t="s">
        <v>73</v>
      </c>
      <c r="BW55" s="97" t="s">
        <v>80</v>
      </c>
      <c r="BX55" s="97" t="s">
        <v>5</v>
      </c>
      <c r="CL55" s="97" t="s">
        <v>19</v>
      </c>
      <c r="CM55" s="97" t="s">
        <v>81</v>
      </c>
    </row>
    <row r="56" spans="1:91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0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pans="1:91" s="2" customFormat="1" ht="6.95" customHeight="1">
      <c r="A57" s="35"/>
      <c r="B57" s="48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0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sheetProtection algorithmName="SHA-512" hashValue="uT5skjnOBCnhJvPr6b0QQwfTgW3Jjjpmw2u2dwQjh2mMeW5BafNSF0phcHENPnxjOi1MoTEoOaSPM0fqNRyRbA==" saltValue="yhVDTHejz8cDymnPAYfTWmriFUpliczT2JHOBE2NFeiUsW2hqetkmv5OJI2k3Z38P+o3JjgeyGLF4Wpj4Ff/sQ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01 - Osazení CT staveb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74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18" t="s">
        <v>80</v>
      </c>
    </row>
    <row r="3" spans="1:46" s="1" customFormat="1" ht="6.95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21"/>
      <c r="AT3" s="18" t="s">
        <v>81</v>
      </c>
    </row>
    <row r="4" spans="1:46" s="1" customFormat="1" ht="24.95" customHeight="1">
      <c r="B4" s="21"/>
      <c r="D4" s="100" t="s">
        <v>82</v>
      </c>
      <c r="L4" s="21"/>
      <c r="M4" s="101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2" t="s">
        <v>16</v>
      </c>
      <c r="L6" s="21"/>
    </row>
    <row r="7" spans="1:46" s="1" customFormat="1" ht="16.5" customHeight="1">
      <c r="B7" s="21"/>
      <c r="E7" s="357" t="str">
        <f>'Rekapitulace stavby'!K6</f>
        <v>Nemocnice Třinec -  Osazení CT - stavební úpravy</v>
      </c>
      <c r="F7" s="358"/>
      <c r="G7" s="358"/>
      <c r="H7" s="358"/>
      <c r="L7" s="21"/>
    </row>
    <row r="8" spans="1:46" s="2" customFormat="1" ht="12" customHeight="1">
      <c r="A8" s="35"/>
      <c r="B8" s="40"/>
      <c r="C8" s="35"/>
      <c r="D8" s="102" t="s">
        <v>83</v>
      </c>
      <c r="E8" s="35"/>
      <c r="F8" s="35"/>
      <c r="G8" s="35"/>
      <c r="H8" s="35"/>
      <c r="I8" s="35"/>
      <c r="J8" s="35"/>
      <c r="K8" s="35"/>
      <c r="L8" s="103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59" t="s">
        <v>84</v>
      </c>
      <c r="F9" s="360"/>
      <c r="G9" s="360"/>
      <c r="H9" s="360"/>
      <c r="I9" s="35"/>
      <c r="J9" s="35"/>
      <c r="K9" s="35"/>
      <c r="L9" s="103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3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2" t="s">
        <v>18</v>
      </c>
      <c r="E11" s="35"/>
      <c r="F11" s="104" t="s">
        <v>19</v>
      </c>
      <c r="G11" s="35"/>
      <c r="H11" s="35"/>
      <c r="I11" s="102" t="s">
        <v>20</v>
      </c>
      <c r="J11" s="104" t="s">
        <v>19</v>
      </c>
      <c r="K11" s="35"/>
      <c r="L11" s="10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2" t="s">
        <v>21</v>
      </c>
      <c r="E12" s="35"/>
      <c r="F12" s="104" t="s">
        <v>22</v>
      </c>
      <c r="G12" s="35"/>
      <c r="H12" s="35"/>
      <c r="I12" s="102" t="s">
        <v>23</v>
      </c>
      <c r="J12" s="105" t="str">
        <f>'Rekapitulace stavby'!AN8</f>
        <v>20. 10. 2022</v>
      </c>
      <c r="K12" s="35"/>
      <c r="L12" s="10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2" t="s">
        <v>25</v>
      </c>
      <c r="E14" s="35"/>
      <c r="F14" s="35"/>
      <c r="G14" s="35"/>
      <c r="H14" s="35"/>
      <c r="I14" s="102" t="s">
        <v>26</v>
      </c>
      <c r="J14" s="104" t="s">
        <v>19</v>
      </c>
      <c r="K14" s="35"/>
      <c r="L14" s="10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27</v>
      </c>
      <c r="F15" s="35"/>
      <c r="G15" s="35"/>
      <c r="H15" s="35"/>
      <c r="I15" s="102" t="s">
        <v>28</v>
      </c>
      <c r="J15" s="104" t="s">
        <v>19</v>
      </c>
      <c r="K15" s="35"/>
      <c r="L15" s="10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2" t="s">
        <v>29</v>
      </c>
      <c r="E17" s="35"/>
      <c r="F17" s="35"/>
      <c r="G17" s="35"/>
      <c r="H17" s="35"/>
      <c r="I17" s="102" t="s">
        <v>26</v>
      </c>
      <c r="J17" s="31" t="str">
        <f>'Rekapitulace stavby'!AN13</f>
        <v>Vyplň údaj</v>
      </c>
      <c r="K17" s="35"/>
      <c r="L17" s="10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1" t="str">
        <f>'Rekapitulace stavby'!E14</f>
        <v>Vyplň údaj</v>
      </c>
      <c r="F18" s="362"/>
      <c r="G18" s="362"/>
      <c r="H18" s="362"/>
      <c r="I18" s="102" t="s">
        <v>28</v>
      </c>
      <c r="J18" s="31" t="str">
        <f>'Rekapitulace stavby'!AN14</f>
        <v>Vyplň údaj</v>
      </c>
      <c r="K18" s="35"/>
      <c r="L18" s="10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2" t="s">
        <v>31</v>
      </c>
      <c r="E20" s="35"/>
      <c r="F20" s="35"/>
      <c r="G20" s="35"/>
      <c r="H20" s="35"/>
      <c r="I20" s="102" t="s">
        <v>26</v>
      </c>
      <c r="J20" s="104" t="s">
        <v>19</v>
      </c>
      <c r="K20" s="35"/>
      <c r="L20" s="10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32</v>
      </c>
      <c r="F21" s="35"/>
      <c r="G21" s="35"/>
      <c r="H21" s="35"/>
      <c r="I21" s="102" t="s">
        <v>28</v>
      </c>
      <c r="J21" s="104" t="s">
        <v>19</v>
      </c>
      <c r="K21" s="35"/>
      <c r="L21" s="10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2" t="s">
        <v>34</v>
      </c>
      <c r="E23" s="35"/>
      <c r="F23" s="35"/>
      <c r="G23" s="35"/>
      <c r="H23" s="35"/>
      <c r="I23" s="102" t="s">
        <v>26</v>
      </c>
      <c r="J23" s="104" t="s">
        <v>19</v>
      </c>
      <c r="K23" s="35"/>
      <c r="L23" s="10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32</v>
      </c>
      <c r="F24" s="35"/>
      <c r="G24" s="35"/>
      <c r="H24" s="35"/>
      <c r="I24" s="102" t="s">
        <v>28</v>
      </c>
      <c r="J24" s="104" t="s">
        <v>19</v>
      </c>
      <c r="K24" s="35"/>
      <c r="L24" s="10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2" t="s">
        <v>35</v>
      </c>
      <c r="E26" s="35"/>
      <c r="F26" s="35"/>
      <c r="G26" s="35"/>
      <c r="H26" s="35"/>
      <c r="I26" s="35"/>
      <c r="J26" s="35"/>
      <c r="K26" s="35"/>
      <c r="L26" s="10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06"/>
      <c r="B27" s="107"/>
      <c r="C27" s="106"/>
      <c r="D27" s="106"/>
      <c r="E27" s="363" t="s">
        <v>19</v>
      </c>
      <c r="F27" s="363"/>
      <c r="G27" s="363"/>
      <c r="H27" s="363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09"/>
      <c r="E29" s="109"/>
      <c r="F29" s="109"/>
      <c r="G29" s="109"/>
      <c r="H29" s="109"/>
      <c r="I29" s="109"/>
      <c r="J29" s="109"/>
      <c r="K29" s="109"/>
      <c r="L29" s="103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0" t="s">
        <v>37</v>
      </c>
      <c r="E30" s="35"/>
      <c r="F30" s="35"/>
      <c r="G30" s="35"/>
      <c r="H30" s="35"/>
      <c r="I30" s="35"/>
      <c r="J30" s="111">
        <f>ROUND(J101, 2)</f>
        <v>0</v>
      </c>
      <c r="K30" s="35"/>
      <c r="L30" s="10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09"/>
      <c r="E31" s="109"/>
      <c r="F31" s="109"/>
      <c r="G31" s="109"/>
      <c r="H31" s="109"/>
      <c r="I31" s="109"/>
      <c r="J31" s="109"/>
      <c r="K31" s="109"/>
      <c r="L31" s="103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2" t="s">
        <v>39</v>
      </c>
      <c r="G32" s="35"/>
      <c r="H32" s="35"/>
      <c r="I32" s="112" t="s">
        <v>38</v>
      </c>
      <c r="J32" s="112" t="s">
        <v>40</v>
      </c>
      <c r="K32" s="35"/>
      <c r="L32" s="10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3" t="s">
        <v>41</v>
      </c>
      <c r="E33" s="102" t="s">
        <v>42</v>
      </c>
      <c r="F33" s="114">
        <f>ROUND((SUM(BE101:BE746)),  2)</f>
        <v>0</v>
      </c>
      <c r="G33" s="35"/>
      <c r="H33" s="35"/>
      <c r="I33" s="115">
        <v>0.21</v>
      </c>
      <c r="J33" s="114">
        <f>ROUND(((SUM(BE101:BE746))*I33),  2)</f>
        <v>0</v>
      </c>
      <c r="K33" s="35"/>
      <c r="L33" s="10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2" t="s">
        <v>43</v>
      </c>
      <c r="F34" s="114">
        <f>ROUND((SUM(BF101:BF746)),  2)</f>
        <v>0</v>
      </c>
      <c r="G34" s="35"/>
      <c r="H34" s="35"/>
      <c r="I34" s="115">
        <v>0.15</v>
      </c>
      <c r="J34" s="114">
        <f>ROUND(((SUM(BF101:BF746))*I34),  2)</f>
        <v>0</v>
      </c>
      <c r="K34" s="35"/>
      <c r="L34" s="10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2" t="s">
        <v>44</v>
      </c>
      <c r="F35" s="114">
        <f>ROUND((SUM(BG101:BG746)),  2)</f>
        <v>0</v>
      </c>
      <c r="G35" s="35"/>
      <c r="H35" s="35"/>
      <c r="I35" s="115">
        <v>0.21</v>
      </c>
      <c r="J35" s="114">
        <f>0</f>
        <v>0</v>
      </c>
      <c r="K35" s="35"/>
      <c r="L35" s="10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2" t="s">
        <v>45</v>
      </c>
      <c r="F36" s="114">
        <f>ROUND((SUM(BH101:BH746)),  2)</f>
        <v>0</v>
      </c>
      <c r="G36" s="35"/>
      <c r="H36" s="35"/>
      <c r="I36" s="115">
        <v>0.15</v>
      </c>
      <c r="J36" s="114">
        <f>0</f>
        <v>0</v>
      </c>
      <c r="K36" s="35"/>
      <c r="L36" s="10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2" t="s">
        <v>46</v>
      </c>
      <c r="F37" s="114">
        <f>ROUND((SUM(BI101:BI746)),  2)</f>
        <v>0</v>
      </c>
      <c r="G37" s="35"/>
      <c r="H37" s="35"/>
      <c r="I37" s="115">
        <v>0</v>
      </c>
      <c r="J37" s="114">
        <f>0</f>
        <v>0</v>
      </c>
      <c r="K37" s="35"/>
      <c r="L37" s="10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16"/>
      <c r="D39" s="117" t="s">
        <v>47</v>
      </c>
      <c r="E39" s="118"/>
      <c r="F39" s="118"/>
      <c r="G39" s="119" t="s">
        <v>48</v>
      </c>
      <c r="H39" s="120" t="s">
        <v>49</v>
      </c>
      <c r="I39" s="118"/>
      <c r="J39" s="121">
        <f>SUM(J30:J37)</f>
        <v>0</v>
      </c>
      <c r="K39" s="122"/>
      <c r="L39" s="10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85</v>
      </c>
      <c r="D45" s="37"/>
      <c r="E45" s="37"/>
      <c r="F45" s="37"/>
      <c r="G45" s="37"/>
      <c r="H45" s="37"/>
      <c r="I45" s="37"/>
      <c r="J45" s="37"/>
      <c r="K45" s="37"/>
      <c r="L45" s="103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3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3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4" t="str">
        <f>E7</f>
        <v>Nemocnice Třinec -  Osazení CT - stavební úpravy</v>
      </c>
      <c r="F48" s="365"/>
      <c r="G48" s="365"/>
      <c r="H48" s="365"/>
      <c r="I48" s="37"/>
      <c r="J48" s="37"/>
      <c r="K48" s="37"/>
      <c r="L48" s="103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83</v>
      </c>
      <c r="D49" s="37"/>
      <c r="E49" s="37"/>
      <c r="F49" s="37"/>
      <c r="G49" s="37"/>
      <c r="H49" s="37"/>
      <c r="I49" s="37"/>
      <c r="J49" s="37"/>
      <c r="K49" s="37"/>
      <c r="L49" s="103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6" t="str">
        <f>E9</f>
        <v>SO 01 - Osazení CT stavební úpravy</v>
      </c>
      <c r="F50" s="366"/>
      <c r="G50" s="366"/>
      <c r="H50" s="366"/>
      <c r="I50" s="37"/>
      <c r="J50" s="37"/>
      <c r="K50" s="37"/>
      <c r="L50" s="103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3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Třinec</v>
      </c>
      <c r="G52" s="37"/>
      <c r="H52" s="37"/>
      <c r="I52" s="30" t="s">
        <v>23</v>
      </c>
      <c r="J52" s="60" t="str">
        <f>IF(J12="","",J12)</f>
        <v>20. 10. 2022</v>
      </c>
      <c r="K52" s="37"/>
      <c r="L52" s="103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3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Nemocnice Třinec p.o.</v>
      </c>
      <c r="G54" s="37"/>
      <c r="H54" s="37"/>
      <c r="I54" s="30" t="s">
        <v>31</v>
      </c>
      <c r="J54" s="33" t="str">
        <f>E21</f>
        <v>Ateliér EMMET s.r.o.</v>
      </c>
      <c r="K54" s="37"/>
      <c r="L54" s="103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Ateliér EMMET s.r.o.</v>
      </c>
      <c r="K55" s="37"/>
      <c r="L55" s="103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3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27" t="s">
        <v>86</v>
      </c>
      <c r="D57" s="128"/>
      <c r="E57" s="128"/>
      <c r="F57" s="128"/>
      <c r="G57" s="128"/>
      <c r="H57" s="128"/>
      <c r="I57" s="128"/>
      <c r="J57" s="129" t="s">
        <v>87</v>
      </c>
      <c r="K57" s="128"/>
      <c r="L57" s="103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3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0" t="s">
        <v>69</v>
      </c>
      <c r="D59" s="37"/>
      <c r="E59" s="37"/>
      <c r="F59" s="37"/>
      <c r="G59" s="37"/>
      <c r="H59" s="37"/>
      <c r="I59" s="37"/>
      <c r="J59" s="78">
        <f>J101</f>
        <v>0</v>
      </c>
      <c r="K59" s="37"/>
      <c r="L59" s="103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88</v>
      </c>
    </row>
    <row r="60" spans="1:47" s="9" customFormat="1" ht="24.95" customHeight="1">
      <c r="B60" s="131"/>
      <c r="C60" s="132"/>
      <c r="D60" s="133" t="s">
        <v>89</v>
      </c>
      <c r="E60" s="134"/>
      <c r="F60" s="134"/>
      <c r="G60" s="134"/>
      <c r="H60" s="134"/>
      <c r="I60" s="134"/>
      <c r="J60" s="135">
        <f>J102</f>
        <v>0</v>
      </c>
      <c r="K60" s="132"/>
      <c r="L60" s="136"/>
    </row>
    <row r="61" spans="1:47" s="10" customFormat="1" ht="19.899999999999999" customHeight="1">
      <c r="B61" s="137"/>
      <c r="C61" s="138"/>
      <c r="D61" s="139" t="s">
        <v>90</v>
      </c>
      <c r="E61" s="140"/>
      <c r="F61" s="140"/>
      <c r="G61" s="140"/>
      <c r="H61" s="140"/>
      <c r="I61" s="140"/>
      <c r="J61" s="141">
        <f>J103</f>
        <v>0</v>
      </c>
      <c r="K61" s="138"/>
      <c r="L61" s="142"/>
    </row>
    <row r="62" spans="1:47" s="10" customFormat="1" ht="19.899999999999999" customHeight="1">
      <c r="B62" s="137"/>
      <c r="C62" s="138"/>
      <c r="D62" s="139" t="s">
        <v>91</v>
      </c>
      <c r="E62" s="140"/>
      <c r="F62" s="140"/>
      <c r="G62" s="140"/>
      <c r="H62" s="140"/>
      <c r="I62" s="140"/>
      <c r="J62" s="141">
        <f>J131</f>
        <v>0</v>
      </c>
      <c r="K62" s="138"/>
      <c r="L62" s="142"/>
    </row>
    <row r="63" spans="1:47" s="10" customFormat="1" ht="19.899999999999999" customHeight="1">
      <c r="B63" s="137"/>
      <c r="C63" s="138"/>
      <c r="D63" s="139" t="s">
        <v>92</v>
      </c>
      <c r="E63" s="140"/>
      <c r="F63" s="140"/>
      <c r="G63" s="140"/>
      <c r="H63" s="140"/>
      <c r="I63" s="140"/>
      <c r="J63" s="141">
        <f>J182</f>
        <v>0</v>
      </c>
      <c r="K63" s="138"/>
      <c r="L63" s="142"/>
    </row>
    <row r="64" spans="1:47" s="10" customFormat="1" ht="19.899999999999999" customHeight="1">
      <c r="B64" s="137"/>
      <c r="C64" s="138"/>
      <c r="D64" s="139" t="s">
        <v>93</v>
      </c>
      <c r="E64" s="140"/>
      <c r="F64" s="140"/>
      <c r="G64" s="140"/>
      <c r="H64" s="140"/>
      <c r="I64" s="140"/>
      <c r="J64" s="141">
        <f>J209</f>
        <v>0</v>
      </c>
      <c r="K64" s="138"/>
      <c r="L64" s="142"/>
    </row>
    <row r="65" spans="2:12" s="10" customFormat="1" ht="19.899999999999999" customHeight="1">
      <c r="B65" s="137"/>
      <c r="C65" s="138"/>
      <c r="D65" s="139" t="s">
        <v>94</v>
      </c>
      <c r="E65" s="140"/>
      <c r="F65" s="140"/>
      <c r="G65" s="140"/>
      <c r="H65" s="140"/>
      <c r="I65" s="140"/>
      <c r="J65" s="141">
        <f>J225</f>
        <v>0</v>
      </c>
      <c r="K65" s="138"/>
      <c r="L65" s="142"/>
    </row>
    <row r="66" spans="2:12" s="10" customFormat="1" ht="19.899999999999999" customHeight="1">
      <c r="B66" s="137"/>
      <c r="C66" s="138"/>
      <c r="D66" s="139" t="s">
        <v>95</v>
      </c>
      <c r="E66" s="140"/>
      <c r="F66" s="140"/>
      <c r="G66" s="140"/>
      <c r="H66" s="140"/>
      <c r="I66" s="140"/>
      <c r="J66" s="141">
        <f>J266</f>
        <v>0</v>
      </c>
      <c r="K66" s="138"/>
      <c r="L66" s="142"/>
    </row>
    <row r="67" spans="2:12" s="10" customFormat="1" ht="19.899999999999999" customHeight="1">
      <c r="B67" s="137"/>
      <c r="C67" s="138"/>
      <c r="D67" s="139" t="s">
        <v>96</v>
      </c>
      <c r="E67" s="140"/>
      <c r="F67" s="140"/>
      <c r="G67" s="140"/>
      <c r="H67" s="140"/>
      <c r="I67" s="140"/>
      <c r="J67" s="141">
        <f>J288</f>
        <v>0</v>
      </c>
      <c r="K67" s="138"/>
      <c r="L67" s="142"/>
    </row>
    <row r="68" spans="2:12" s="10" customFormat="1" ht="19.899999999999999" customHeight="1">
      <c r="B68" s="137"/>
      <c r="C68" s="138"/>
      <c r="D68" s="139" t="s">
        <v>97</v>
      </c>
      <c r="E68" s="140"/>
      <c r="F68" s="140"/>
      <c r="G68" s="140"/>
      <c r="H68" s="140"/>
      <c r="I68" s="140"/>
      <c r="J68" s="141">
        <f>J309</f>
        <v>0</v>
      </c>
      <c r="K68" s="138"/>
      <c r="L68" s="142"/>
    </row>
    <row r="69" spans="2:12" s="10" customFormat="1" ht="19.899999999999999" customHeight="1">
      <c r="B69" s="137"/>
      <c r="C69" s="138"/>
      <c r="D69" s="139" t="s">
        <v>98</v>
      </c>
      <c r="E69" s="140"/>
      <c r="F69" s="140"/>
      <c r="G69" s="140"/>
      <c r="H69" s="140"/>
      <c r="I69" s="140"/>
      <c r="J69" s="141">
        <f>J319</f>
        <v>0</v>
      </c>
      <c r="K69" s="138"/>
      <c r="L69" s="142"/>
    </row>
    <row r="70" spans="2:12" s="10" customFormat="1" ht="19.899999999999999" customHeight="1">
      <c r="B70" s="137"/>
      <c r="C70" s="138"/>
      <c r="D70" s="139" t="s">
        <v>99</v>
      </c>
      <c r="E70" s="140"/>
      <c r="F70" s="140"/>
      <c r="G70" s="140"/>
      <c r="H70" s="140"/>
      <c r="I70" s="140"/>
      <c r="J70" s="141">
        <f>J333</f>
        <v>0</v>
      </c>
      <c r="K70" s="138"/>
      <c r="L70" s="142"/>
    </row>
    <row r="71" spans="2:12" s="9" customFormat="1" ht="24.95" customHeight="1">
      <c r="B71" s="131"/>
      <c r="C71" s="132"/>
      <c r="D71" s="133" t="s">
        <v>100</v>
      </c>
      <c r="E71" s="134"/>
      <c r="F71" s="134"/>
      <c r="G71" s="134"/>
      <c r="H71" s="134"/>
      <c r="I71" s="134"/>
      <c r="J71" s="135">
        <f>J337</f>
        <v>0</v>
      </c>
      <c r="K71" s="132"/>
      <c r="L71" s="136"/>
    </row>
    <row r="72" spans="2:12" s="10" customFormat="1" ht="19.899999999999999" customHeight="1">
      <c r="B72" s="137"/>
      <c r="C72" s="138"/>
      <c r="D72" s="139" t="s">
        <v>101</v>
      </c>
      <c r="E72" s="140"/>
      <c r="F72" s="140"/>
      <c r="G72" s="140"/>
      <c r="H72" s="140"/>
      <c r="I72" s="140"/>
      <c r="J72" s="141">
        <f>J338</f>
        <v>0</v>
      </c>
      <c r="K72" s="138"/>
      <c r="L72" s="142"/>
    </row>
    <row r="73" spans="2:12" s="10" customFormat="1" ht="19.899999999999999" customHeight="1">
      <c r="B73" s="137"/>
      <c r="C73" s="138"/>
      <c r="D73" s="139" t="s">
        <v>102</v>
      </c>
      <c r="E73" s="140"/>
      <c r="F73" s="140"/>
      <c r="G73" s="140"/>
      <c r="H73" s="140"/>
      <c r="I73" s="140"/>
      <c r="J73" s="141">
        <f>J356</f>
        <v>0</v>
      </c>
      <c r="K73" s="138"/>
      <c r="L73" s="142"/>
    </row>
    <row r="74" spans="2:12" s="10" customFormat="1" ht="19.899999999999999" customHeight="1">
      <c r="B74" s="137"/>
      <c r="C74" s="138"/>
      <c r="D74" s="139" t="s">
        <v>103</v>
      </c>
      <c r="E74" s="140"/>
      <c r="F74" s="140"/>
      <c r="G74" s="140"/>
      <c r="H74" s="140"/>
      <c r="I74" s="140"/>
      <c r="J74" s="141">
        <f>J363</f>
        <v>0</v>
      </c>
      <c r="K74" s="138"/>
      <c r="L74" s="142"/>
    </row>
    <row r="75" spans="2:12" s="10" customFormat="1" ht="19.899999999999999" customHeight="1">
      <c r="B75" s="137"/>
      <c r="C75" s="138"/>
      <c r="D75" s="139" t="s">
        <v>104</v>
      </c>
      <c r="E75" s="140"/>
      <c r="F75" s="140"/>
      <c r="G75" s="140"/>
      <c r="H75" s="140"/>
      <c r="I75" s="140"/>
      <c r="J75" s="141">
        <f>J377</f>
        <v>0</v>
      </c>
      <c r="K75" s="138"/>
      <c r="L75" s="142"/>
    </row>
    <row r="76" spans="2:12" s="10" customFormat="1" ht="19.899999999999999" customHeight="1">
      <c r="B76" s="137"/>
      <c r="C76" s="138"/>
      <c r="D76" s="139" t="s">
        <v>105</v>
      </c>
      <c r="E76" s="140"/>
      <c r="F76" s="140"/>
      <c r="G76" s="140"/>
      <c r="H76" s="140"/>
      <c r="I76" s="140"/>
      <c r="J76" s="141">
        <f>J384</f>
        <v>0</v>
      </c>
      <c r="K76" s="138"/>
      <c r="L76" s="142"/>
    </row>
    <row r="77" spans="2:12" s="10" customFormat="1" ht="19.899999999999999" customHeight="1">
      <c r="B77" s="137"/>
      <c r="C77" s="138"/>
      <c r="D77" s="139" t="s">
        <v>106</v>
      </c>
      <c r="E77" s="140"/>
      <c r="F77" s="140"/>
      <c r="G77" s="140"/>
      <c r="H77" s="140"/>
      <c r="I77" s="140"/>
      <c r="J77" s="141">
        <f>J468</f>
        <v>0</v>
      </c>
      <c r="K77" s="138"/>
      <c r="L77" s="142"/>
    </row>
    <row r="78" spans="2:12" s="10" customFormat="1" ht="19.899999999999999" customHeight="1">
      <c r="B78" s="137"/>
      <c r="C78" s="138"/>
      <c r="D78" s="139" t="s">
        <v>107</v>
      </c>
      <c r="E78" s="140"/>
      <c r="F78" s="140"/>
      <c r="G78" s="140"/>
      <c r="H78" s="140"/>
      <c r="I78" s="140"/>
      <c r="J78" s="141">
        <f>J492</f>
        <v>0</v>
      </c>
      <c r="K78" s="138"/>
      <c r="L78" s="142"/>
    </row>
    <row r="79" spans="2:12" s="10" customFormat="1" ht="19.899999999999999" customHeight="1">
      <c r="B79" s="137"/>
      <c r="C79" s="138"/>
      <c r="D79" s="139" t="s">
        <v>108</v>
      </c>
      <c r="E79" s="140"/>
      <c r="F79" s="140"/>
      <c r="G79" s="140"/>
      <c r="H79" s="140"/>
      <c r="I79" s="140"/>
      <c r="J79" s="141">
        <f>J561</f>
        <v>0</v>
      </c>
      <c r="K79" s="138"/>
      <c r="L79" s="142"/>
    </row>
    <row r="80" spans="2:12" s="10" customFormat="1" ht="19.899999999999999" customHeight="1">
      <c r="B80" s="137"/>
      <c r="C80" s="138"/>
      <c r="D80" s="139" t="s">
        <v>109</v>
      </c>
      <c r="E80" s="140"/>
      <c r="F80" s="140"/>
      <c r="G80" s="140"/>
      <c r="H80" s="140"/>
      <c r="I80" s="140"/>
      <c r="J80" s="141">
        <f>J650</f>
        <v>0</v>
      </c>
      <c r="K80" s="138"/>
      <c r="L80" s="142"/>
    </row>
    <row r="81" spans="1:31" s="10" customFormat="1" ht="19.899999999999999" customHeight="1">
      <c r="B81" s="137"/>
      <c r="C81" s="138"/>
      <c r="D81" s="139" t="s">
        <v>110</v>
      </c>
      <c r="E81" s="140"/>
      <c r="F81" s="140"/>
      <c r="G81" s="140"/>
      <c r="H81" s="140"/>
      <c r="I81" s="140"/>
      <c r="J81" s="141">
        <f>J675</f>
        <v>0</v>
      </c>
      <c r="K81" s="138"/>
      <c r="L81" s="142"/>
    </row>
    <row r="82" spans="1:31" s="2" customFormat="1" ht="21.7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03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48"/>
      <c r="C83" s="49"/>
      <c r="D83" s="49"/>
      <c r="E83" s="49"/>
      <c r="F83" s="49"/>
      <c r="G83" s="49"/>
      <c r="H83" s="49"/>
      <c r="I83" s="49"/>
      <c r="J83" s="49"/>
      <c r="K83" s="49"/>
      <c r="L83" s="103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7" spans="1:31" s="2" customFormat="1" ht="6.95" customHeight="1">
      <c r="A87" s="35"/>
      <c r="B87" s="50"/>
      <c r="C87" s="51"/>
      <c r="D87" s="51"/>
      <c r="E87" s="51"/>
      <c r="F87" s="51"/>
      <c r="G87" s="51"/>
      <c r="H87" s="51"/>
      <c r="I87" s="51"/>
      <c r="J87" s="51"/>
      <c r="K87" s="51"/>
      <c r="L87" s="103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24.95" customHeight="1">
      <c r="A88" s="35"/>
      <c r="B88" s="36"/>
      <c r="C88" s="24" t="s">
        <v>111</v>
      </c>
      <c r="D88" s="37"/>
      <c r="E88" s="37"/>
      <c r="F88" s="37"/>
      <c r="G88" s="37"/>
      <c r="H88" s="37"/>
      <c r="I88" s="37"/>
      <c r="J88" s="37"/>
      <c r="K88" s="37"/>
      <c r="L88" s="103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6.95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03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12" customHeight="1">
      <c r="A90" s="35"/>
      <c r="B90" s="36"/>
      <c r="C90" s="30" t="s">
        <v>16</v>
      </c>
      <c r="D90" s="37"/>
      <c r="E90" s="37"/>
      <c r="F90" s="37"/>
      <c r="G90" s="37"/>
      <c r="H90" s="37"/>
      <c r="I90" s="37"/>
      <c r="J90" s="37"/>
      <c r="K90" s="37"/>
      <c r="L90" s="103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6.5" customHeight="1">
      <c r="A91" s="35"/>
      <c r="B91" s="36"/>
      <c r="C91" s="37"/>
      <c r="D91" s="37"/>
      <c r="E91" s="364" t="str">
        <f>E7</f>
        <v>Nemocnice Třinec -  Osazení CT - stavební úpravy</v>
      </c>
      <c r="F91" s="365"/>
      <c r="G91" s="365"/>
      <c r="H91" s="365"/>
      <c r="I91" s="37"/>
      <c r="J91" s="37"/>
      <c r="K91" s="37"/>
      <c r="L91" s="103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12" customHeight="1">
      <c r="A92" s="35"/>
      <c r="B92" s="36"/>
      <c r="C92" s="30" t="s">
        <v>83</v>
      </c>
      <c r="D92" s="37"/>
      <c r="E92" s="37"/>
      <c r="F92" s="37"/>
      <c r="G92" s="37"/>
      <c r="H92" s="37"/>
      <c r="I92" s="37"/>
      <c r="J92" s="37"/>
      <c r="K92" s="37"/>
      <c r="L92" s="103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6.5" customHeight="1">
      <c r="A93" s="35"/>
      <c r="B93" s="36"/>
      <c r="C93" s="37"/>
      <c r="D93" s="37"/>
      <c r="E93" s="336" t="str">
        <f>E9</f>
        <v>SO 01 - Osazení CT stavební úpravy</v>
      </c>
      <c r="F93" s="366"/>
      <c r="G93" s="366"/>
      <c r="H93" s="366"/>
      <c r="I93" s="37"/>
      <c r="J93" s="37"/>
      <c r="K93" s="37"/>
      <c r="L93" s="103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6.95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103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2" customHeight="1">
      <c r="A95" s="35"/>
      <c r="B95" s="36"/>
      <c r="C95" s="30" t="s">
        <v>21</v>
      </c>
      <c r="D95" s="37"/>
      <c r="E95" s="37"/>
      <c r="F95" s="28" t="str">
        <f>F12</f>
        <v>Třinec</v>
      </c>
      <c r="G95" s="37"/>
      <c r="H95" s="37"/>
      <c r="I95" s="30" t="s">
        <v>23</v>
      </c>
      <c r="J95" s="60" t="str">
        <f>IF(J12="","",J12)</f>
        <v>20. 10. 2022</v>
      </c>
      <c r="K95" s="37"/>
      <c r="L95" s="103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6.95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103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65" s="2" customFormat="1" ht="15.2" customHeight="1">
      <c r="A97" s="35"/>
      <c r="B97" s="36"/>
      <c r="C97" s="30" t="s">
        <v>25</v>
      </c>
      <c r="D97" s="37"/>
      <c r="E97" s="37"/>
      <c r="F97" s="28" t="str">
        <f>E15</f>
        <v>Nemocnice Třinec p.o.</v>
      </c>
      <c r="G97" s="37"/>
      <c r="H97" s="37"/>
      <c r="I97" s="30" t="s">
        <v>31</v>
      </c>
      <c r="J97" s="33" t="str">
        <f>E21</f>
        <v>Ateliér EMMET s.r.o.</v>
      </c>
      <c r="K97" s="37"/>
      <c r="L97" s="103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65" s="2" customFormat="1" ht="15.2" customHeight="1">
      <c r="A98" s="35"/>
      <c r="B98" s="36"/>
      <c r="C98" s="30" t="s">
        <v>29</v>
      </c>
      <c r="D98" s="37"/>
      <c r="E98" s="37"/>
      <c r="F98" s="28" t="str">
        <f>IF(E18="","",E18)</f>
        <v>Vyplň údaj</v>
      </c>
      <c r="G98" s="37"/>
      <c r="H98" s="37"/>
      <c r="I98" s="30" t="s">
        <v>34</v>
      </c>
      <c r="J98" s="33" t="str">
        <f>E24</f>
        <v>Ateliér EMMET s.r.o.</v>
      </c>
      <c r="K98" s="37"/>
      <c r="L98" s="103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65" s="2" customFormat="1" ht="10.35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103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65" s="11" customFormat="1" ht="29.25" customHeight="1">
      <c r="A100" s="143"/>
      <c r="B100" s="144"/>
      <c r="C100" s="145" t="s">
        <v>112</v>
      </c>
      <c r="D100" s="146" t="s">
        <v>56</v>
      </c>
      <c r="E100" s="146" t="s">
        <v>52</v>
      </c>
      <c r="F100" s="146" t="s">
        <v>53</v>
      </c>
      <c r="G100" s="146" t="s">
        <v>113</v>
      </c>
      <c r="H100" s="146" t="s">
        <v>114</v>
      </c>
      <c r="I100" s="146" t="s">
        <v>115</v>
      </c>
      <c r="J100" s="146" t="s">
        <v>87</v>
      </c>
      <c r="K100" s="147" t="s">
        <v>116</v>
      </c>
      <c r="L100" s="148"/>
      <c r="M100" s="69" t="s">
        <v>19</v>
      </c>
      <c r="N100" s="70" t="s">
        <v>41</v>
      </c>
      <c r="O100" s="70" t="s">
        <v>117</v>
      </c>
      <c r="P100" s="70" t="s">
        <v>118</v>
      </c>
      <c r="Q100" s="70" t="s">
        <v>119</v>
      </c>
      <c r="R100" s="70" t="s">
        <v>120</v>
      </c>
      <c r="S100" s="70" t="s">
        <v>121</v>
      </c>
      <c r="T100" s="71" t="s">
        <v>122</v>
      </c>
      <c r="U100" s="143"/>
      <c r="V100" s="143"/>
      <c r="W100" s="143"/>
      <c r="X100" s="143"/>
      <c r="Y100" s="143"/>
      <c r="Z100" s="143"/>
      <c r="AA100" s="143"/>
      <c r="AB100" s="143"/>
      <c r="AC100" s="143"/>
      <c r="AD100" s="143"/>
      <c r="AE100" s="143"/>
    </row>
    <row r="101" spans="1:65" s="2" customFormat="1" ht="22.9" customHeight="1">
      <c r="A101" s="35"/>
      <c r="B101" s="36"/>
      <c r="C101" s="76" t="s">
        <v>123</v>
      </c>
      <c r="D101" s="37"/>
      <c r="E101" s="37"/>
      <c r="F101" s="37"/>
      <c r="G101" s="37"/>
      <c r="H101" s="37"/>
      <c r="I101" s="37"/>
      <c r="J101" s="149">
        <f>BK101</f>
        <v>0</v>
      </c>
      <c r="K101" s="37"/>
      <c r="L101" s="40"/>
      <c r="M101" s="72"/>
      <c r="N101" s="150"/>
      <c r="O101" s="73"/>
      <c r="P101" s="151">
        <f>P102+P337</f>
        <v>0</v>
      </c>
      <c r="Q101" s="73"/>
      <c r="R101" s="151">
        <f>R102+R337</f>
        <v>13.776398199999999</v>
      </c>
      <c r="S101" s="73"/>
      <c r="T101" s="152">
        <f>T102+T337</f>
        <v>14.97042081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70</v>
      </c>
      <c r="AU101" s="18" t="s">
        <v>88</v>
      </c>
      <c r="BK101" s="153">
        <f>BK102+BK337</f>
        <v>0</v>
      </c>
    </row>
    <row r="102" spans="1:65" s="12" customFormat="1" ht="25.9" customHeight="1">
      <c r="B102" s="154"/>
      <c r="C102" s="155"/>
      <c r="D102" s="156" t="s">
        <v>70</v>
      </c>
      <c r="E102" s="157" t="s">
        <v>124</v>
      </c>
      <c r="F102" s="157" t="s">
        <v>125</v>
      </c>
      <c r="G102" s="155"/>
      <c r="H102" s="155"/>
      <c r="I102" s="158"/>
      <c r="J102" s="159">
        <f>BK102</f>
        <v>0</v>
      </c>
      <c r="K102" s="155"/>
      <c r="L102" s="160"/>
      <c r="M102" s="161"/>
      <c r="N102" s="162"/>
      <c r="O102" s="162"/>
      <c r="P102" s="163">
        <f>P103+P131+P182+P209+P225+P266+P288+P309+P319+P333</f>
        <v>0</v>
      </c>
      <c r="Q102" s="162"/>
      <c r="R102" s="163">
        <f>R103+R131+R182+R209+R225+R266+R288+R309+R319+R333</f>
        <v>9.7886427099999995</v>
      </c>
      <c r="S102" s="162"/>
      <c r="T102" s="164">
        <f>T103+T131+T182+T209+T225+T266+T288+T309+T319+T333</f>
        <v>12.010339999999999</v>
      </c>
      <c r="AR102" s="165" t="s">
        <v>79</v>
      </c>
      <c r="AT102" s="166" t="s">
        <v>70</v>
      </c>
      <c r="AU102" s="166" t="s">
        <v>71</v>
      </c>
      <c r="AY102" s="165" t="s">
        <v>126</v>
      </c>
      <c r="BK102" s="167">
        <f>BK103+BK131+BK182+BK209+BK225+BK266+BK288+BK309+BK319+BK333</f>
        <v>0</v>
      </c>
    </row>
    <row r="103" spans="1:65" s="12" customFormat="1" ht="22.9" customHeight="1">
      <c r="B103" s="154"/>
      <c r="C103" s="155"/>
      <c r="D103" s="156" t="s">
        <v>70</v>
      </c>
      <c r="E103" s="168" t="s">
        <v>127</v>
      </c>
      <c r="F103" s="168" t="s">
        <v>128</v>
      </c>
      <c r="G103" s="155"/>
      <c r="H103" s="155"/>
      <c r="I103" s="158"/>
      <c r="J103" s="169">
        <f>BK103</f>
        <v>0</v>
      </c>
      <c r="K103" s="155"/>
      <c r="L103" s="160"/>
      <c r="M103" s="161"/>
      <c r="N103" s="162"/>
      <c r="O103" s="162"/>
      <c r="P103" s="163">
        <f>SUM(P104:P130)</f>
        <v>0</v>
      </c>
      <c r="Q103" s="162"/>
      <c r="R103" s="163">
        <f>SUM(R104:R130)</f>
        <v>0.87730244999999996</v>
      </c>
      <c r="S103" s="162"/>
      <c r="T103" s="164">
        <f>SUM(T104:T130)</f>
        <v>0</v>
      </c>
      <c r="AR103" s="165" t="s">
        <v>79</v>
      </c>
      <c r="AT103" s="166" t="s">
        <v>70</v>
      </c>
      <c r="AU103" s="166" t="s">
        <v>79</v>
      </c>
      <c r="AY103" s="165" t="s">
        <v>126</v>
      </c>
      <c r="BK103" s="167">
        <f>SUM(BK104:BK130)</f>
        <v>0</v>
      </c>
    </row>
    <row r="104" spans="1:65" s="2" customFormat="1" ht="24.2" customHeight="1">
      <c r="A104" s="35"/>
      <c r="B104" s="36"/>
      <c r="C104" s="170" t="s">
        <v>79</v>
      </c>
      <c r="D104" s="170" t="s">
        <v>129</v>
      </c>
      <c r="E104" s="171" t="s">
        <v>130</v>
      </c>
      <c r="F104" s="172" t="s">
        <v>131</v>
      </c>
      <c r="G104" s="173" t="s">
        <v>132</v>
      </c>
      <c r="H104" s="174">
        <v>0.10199999999999999</v>
      </c>
      <c r="I104" s="175"/>
      <c r="J104" s="176">
        <f>ROUND(I104*H104,2)</f>
        <v>0</v>
      </c>
      <c r="K104" s="172" t="s">
        <v>133</v>
      </c>
      <c r="L104" s="40"/>
      <c r="M104" s="177" t="s">
        <v>19</v>
      </c>
      <c r="N104" s="178" t="s">
        <v>42</v>
      </c>
      <c r="O104" s="65"/>
      <c r="P104" s="179">
        <f>O104*H104</f>
        <v>0</v>
      </c>
      <c r="Q104" s="179">
        <v>1.0900000000000001</v>
      </c>
      <c r="R104" s="179">
        <f>Q104*H104</f>
        <v>0.11118</v>
      </c>
      <c r="S104" s="179">
        <v>0</v>
      </c>
      <c r="T104" s="180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1" t="s">
        <v>134</v>
      </c>
      <c r="AT104" s="181" t="s">
        <v>129</v>
      </c>
      <c r="AU104" s="181" t="s">
        <v>81</v>
      </c>
      <c r="AY104" s="18" t="s">
        <v>126</v>
      </c>
      <c r="BE104" s="182">
        <f>IF(N104="základní",J104,0)</f>
        <v>0</v>
      </c>
      <c r="BF104" s="182">
        <f>IF(N104="snížená",J104,0)</f>
        <v>0</v>
      </c>
      <c r="BG104" s="182">
        <f>IF(N104="zákl. přenesená",J104,0)</f>
        <v>0</v>
      </c>
      <c r="BH104" s="182">
        <f>IF(N104="sníž. přenesená",J104,0)</f>
        <v>0</v>
      </c>
      <c r="BI104" s="182">
        <f>IF(N104="nulová",J104,0)</f>
        <v>0</v>
      </c>
      <c r="BJ104" s="18" t="s">
        <v>79</v>
      </c>
      <c r="BK104" s="182">
        <f>ROUND(I104*H104,2)</f>
        <v>0</v>
      </c>
      <c r="BL104" s="18" t="s">
        <v>134</v>
      </c>
      <c r="BM104" s="181" t="s">
        <v>135</v>
      </c>
    </row>
    <row r="105" spans="1:65" s="2" customFormat="1" ht="19.5">
      <c r="A105" s="35"/>
      <c r="B105" s="36"/>
      <c r="C105" s="37"/>
      <c r="D105" s="183" t="s">
        <v>136</v>
      </c>
      <c r="E105" s="37"/>
      <c r="F105" s="184" t="s">
        <v>137</v>
      </c>
      <c r="G105" s="37"/>
      <c r="H105" s="37"/>
      <c r="I105" s="185"/>
      <c r="J105" s="37"/>
      <c r="K105" s="37"/>
      <c r="L105" s="40"/>
      <c r="M105" s="186"/>
      <c r="N105" s="187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136</v>
      </c>
      <c r="AU105" s="18" t="s">
        <v>81</v>
      </c>
    </row>
    <row r="106" spans="1:65" s="2" customFormat="1" ht="11.25">
      <c r="A106" s="35"/>
      <c r="B106" s="36"/>
      <c r="C106" s="37"/>
      <c r="D106" s="188" t="s">
        <v>138</v>
      </c>
      <c r="E106" s="37"/>
      <c r="F106" s="189" t="s">
        <v>139</v>
      </c>
      <c r="G106" s="37"/>
      <c r="H106" s="37"/>
      <c r="I106" s="185"/>
      <c r="J106" s="37"/>
      <c r="K106" s="37"/>
      <c r="L106" s="40"/>
      <c r="M106" s="186"/>
      <c r="N106" s="187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138</v>
      </c>
      <c r="AU106" s="18" t="s">
        <v>81</v>
      </c>
    </row>
    <row r="107" spans="1:65" s="13" customFormat="1" ht="11.25">
      <c r="B107" s="190"/>
      <c r="C107" s="191"/>
      <c r="D107" s="183" t="s">
        <v>140</v>
      </c>
      <c r="E107" s="192" t="s">
        <v>19</v>
      </c>
      <c r="F107" s="193" t="s">
        <v>141</v>
      </c>
      <c r="G107" s="191"/>
      <c r="H107" s="192" t="s">
        <v>19</v>
      </c>
      <c r="I107" s="194"/>
      <c r="J107" s="191"/>
      <c r="K107" s="191"/>
      <c r="L107" s="195"/>
      <c r="M107" s="196"/>
      <c r="N107" s="197"/>
      <c r="O107" s="197"/>
      <c r="P107" s="197"/>
      <c r="Q107" s="197"/>
      <c r="R107" s="197"/>
      <c r="S107" s="197"/>
      <c r="T107" s="198"/>
      <c r="AT107" s="199" t="s">
        <v>140</v>
      </c>
      <c r="AU107" s="199" t="s">
        <v>81</v>
      </c>
      <c r="AV107" s="13" t="s">
        <v>79</v>
      </c>
      <c r="AW107" s="13" t="s">
        <v>33</v>
      </c>
      <c r="AX107" s="13" t="s">
        <v>71</v>
      </c>
      <c r="AY107" s="199" t="s">
        <v>126</v>
      </c>
    </row>
    <row r="108" spans="1:65" s="13" customFormat="1" ht="11.25">
      <c r="B108" s="190"/>
      <c r="C108" s="191"/>
      <c r="D108" s="183" t="s">
        <v>140</v>
      </c>
      <c r="E108" s="192" t="s">
        <v>19</v>
      </c>
      <c r="F108" s="193" t="s">
        <v>142</v>
      </c>
      <c r="G108" s="191"/>
      <c r="H108" s="192" t="s">
        <v>19</v>
      </c>
      <c r="I108" s="194"/>
      <c r="J108" s="191"/>
      <c r="K108" s="191"/>
      <c r="L108" s="195"/>
      <c r="M108" s="196"/>
      <c r="N108" s="197"/>
      <c r="O108" s="197"/>
      <c r="P108" s="197"/>
      <c r="Q108" s="197"/>
      <c r="R108" s="197"/>
      <c r="S108" s="197"/>
      <c r="T108" s="198"/>
      <c r="AT108" s="199" t="s">
        <v>140</v>
      </c>
      <c r="AU108" s="199" t="s">
        <v>81</v>
      </c>
      <c r="AV108" s="13" t="s">
        <v>79</v>
      </c>
      <c r="AW108" s="13" t="s">
        <v>33</v>
      </c>
      <c r="AX108" s="13" t="s">
        <v>71</v>
      </c>
      <c r="AY108" s="199" t="s">
        <v>126</v>
      </c>
    </row>
    <row r="109" spans="1:65" s="14" customFormat="1" ht="11.25">
      <c r="B109" s="200"/>
      <c r="C109" s="201"/>
      <c r="D109" s="183" t="s">
        <v>140</v>
      </c>
      <c r="E109" s="202" t="s">
        <v>19</v>
      </c>
      <c r="F109" s="203" t="s">
        <v>143</v>
      </c>
      <c r="G109" s="201"/>
      <c r="H109" s="204">
        <v>2.5999999999999999E-2</v>
      </c>
      <c r="I109" s="205"/>
      <c r="J109" s="201"/>
      <c r="K109" s="201"/>
      <c r="L109" s="206"/>
      <c r="M109" s="207"/>
      <c r="N109" s="208"/>
      <c r="O109" s="208"/>
      <c r="P109" s="208"/>
      <c r="Q109" s="208"/>
      <c r="R109" s="208"/>
      <c r="S109" s="208"/>
      <c r="T109" s="209"/>
      <c r="AT109" s="210" t="s">
        <v>140</v>
      </c>
      <c r="AU109" s="210" t="s">
        <v>81</v>
      </c>
      <c r="AV109" s="14" t="s">
        <v>81</v>
      </c>
      <c r="AW109" s="14" t="s">
        <v>33</v>
      </c>
      <c r="AX109" s="14" t="s">
        <v>71</v>
      </c>
      <c r="AY109" s="210" t="s">
        <v>126</v>
      </c>
    </row>
    <row r="110" spans="1:65" s="14" customFormat="1" ht="11.25">
      <c r="B110" s="200"/>
      <c r="C110" s="201"/>
      <c r="D110" s="183" t="s">
        <v>140</v>
      </c>
      <c r="E110" s="202" t="s">
        <v>19</v>
      </c>
      <c r="F110" s="203" t="s">
        <v>144</v>
      </c>
      <c r="G110" s="201"/>
      <c r="H110" s="204">
        <v>7.5999999999999998E-2</v>
      </c>
      <c r="I110" s="205"/>
      <c r="J110" s="201"/>
      <c r="K110" s="201"/>
      <c r="L110" s="206"/>
      <c r="M110" s="207"/>
      <c r="N110" s="208"/>
      <c r="O110" s="208"/>
      <c r="P110" s="208"/>
      <c r="Q110" s="208"/>
      <c r="R110" s="208"/>
      <c r="S110" s="208"/>
      <c r="T110" s="209"/>
      <c r="AT110" s="210" t="s">
        <v>140</v>
      </c>
      <c r="AU110" s="210" t="s">
        <v>81</v>
      </c>
      <c r="AV110" s="14" t="s">
        <v>81</v>
      </c>
      <c r="AW110" s="14" t="s">
        <v>33</v>
      </c>
      <c r="AX110" s="14" t="s">
        <v>71</v>
      </c>
      <c r="AY110" s="210" t="s">
        <v>126</v>
      </c>
    </row>
    <row r="111" spans="1:65" s="15" customFormat="1" ht="11.25">
      <c r="B111" s="211"/>
      <c r="C111" s="212"/>
      <c r="D111" s="183" t="s">
        <v>140</v>
      </c>
      <c r="E111" s="213" t="s">
        <v>19</v>
      </c>
      <c r="F111" s="214" t="s">
        <v>145</v>
      </c>
      <c r="G111" s="212"/>
      <c r="H111" s="215">
        <v>0.10199999999999999</v>
      </c>
      <c r="I111" s="216"/>
      <c r="J111" s="212"/>
      <c r="K111" s="212"/>
      <c r="L111" s="217"/>
      <c r="M111" s="218"/>
      <c r="N111" s="219"/>
      <c r="O111" s="219"/>
      <c r="P111" s="219"/>
      <c r="Q111" s="219"/>
      <c r="R111" s="219"/>
      <c r="S111" s="219"/>
      <c r="T111" s="220"/>
      <c r="AT111" s="221" t="s">
        <v>140</v>
      </c>
      <c r="AU111" s="221" t="s">
        <v>81</v>
      </c>
      <c r="AV111" s="15" t="s">
        <v>134</v>
      </c>
      <c r="AW111" s="15" t="s">
        <v>33</v>
      </c>
      <c r="AX111" s="15" t="s">
        <v>79</v>
      </c>
      <c r="AY111" s="221" t="s">
        <v>126</v>
      </c>
    </row>
    <row r="112" spans="1:65" s="2" customFormat="1" ht="24.2" customHeight="1">
      <c r="A112" s="35"/>
      <c r="B112" s="36"/>
      <c r="C112" s="170" t="s">
        <v>81</v>
      </c>
      <c r="D112" s="170" t="s">
        <v>129</v>
      </c>
      <c r="E112" s="171" t="s">
        <v>146</v>
      </c>
      <c r="F112" s="172" t="s">
        <v>147</v>
      </c>
      <c r="G112" s="173" t="s">
        <v>148</v>
      </c>
      <c r="H112" s="174">
        <v>0.94499999999999995</v>
      </c>
      <c r="I112" s="175"/>
      <c r="J112" s="176">
        <f>ROUND(I112*H112,2)</f>
        <v>0</v>
      </c>
      <c r="K112" s="172" t="s">
        <v>133</v>
      </c>
      <c r="L112" s="40"/>
      <c r="M112" s="177" t="s">
        <v>19</v>
      </c>
      <c r="N112" s="178" t="s">
        <v>42</v>
      </c>
      <c r="O112" s="65"/>
      <c r="P112" s="179">
        <f>O112*H112</f>
        <v>0</v>
      </c>
      <c r="Q112" s="179">
        <v>0.25364999999999999</v>
      </c>
      <c r="R112" s="179">
        <f>Q112*H112</f>
        <v>0.23969924999999997</v>
      </c>
      <c r="S112" s="179">
        <v>0</v>
      </c>
      <c r="T112" s="180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1" t="s">
        <v>134</v>
      </c>
      <c r="AT112" s="181" t="s">
        <v>129</v>
      </c>
      <c r="AU112" s="181" t="s">
        <v>81</v>
      </c>
      <c r="AY112" s="18" t="s">
        <v>126</v>
      </c>
      <c r="BE112" s="182">
        <f>IF(N112="základní",J112,0)</f>
        <v>0</v>
      </c>
      <c r="BF112" s="182">
        <f>IF(N112="snížená",J112,0)</f>
        <v>0</v>
      </c>
      <c r="BG112" s="182">
        <f>IF(N112="zákl. přenesená",J112,0)</f>
        <v>0</v>
      </c>
      <c r="BH112" s="182">
        <f>IF(N112="sníž. přenesená",J112,0)</f>
        <v>0</v>
      </c>
      <c r="BI112" s="182">
        <f>IF(N112="nulová",J112,0)</f>
        <v>0</v>
      </c>
      <c r="BJ112" s="18" t="s">
        <v>79</v>
      </c>
      <c r="BK112" s="182">
        <f>ROUND(I112*H112,2)</f>
        <v>0</v>
      </c>
      <c r="BL112" s="18" t="s">
        <v>134</v>
      </c>
      <c r="BM112" s="181" t="s">
        <v>149</v>
      </c>
    </row>
    <row r="113" spans="1:65" s="2" customFormat="1" ht="19.5">
      <c r="A113" s="35"/>
      <c r="B113" s="36"/>
      <c r="C113" s="37"/>
      <c r="D113" s="183" t="s">
        <v>136</v>
      </c>
      <c r="E113" s="37"/>
      <c r="F113" s="184" t="s">
        <v>150</v>
      </c>
      <c r="G113" s="37"/>
      <c r="H113" s="37"/>
      <c r="I113" s="185"/>
      <c r="J113" s="37"/>
      <c r="K113" s="37"/>
      <c r="L113" s="40"/>
      <c r="M113" s="186"/>
      <c r="N113" s="187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136</v>
      </c>
      <c r="AU113" s="18" t="s">
        <v>81</v>
      </c>
    </row>
    <row r="114" spans="1:65" s="2" customFormat="1" ht="11.25">
      <c r="A114" s="35"/>
      <c r="B114" s="36"/>
      <c r="C114" s="37"/>
      <c r="D114" s="188" t="s">
        <v>138</v>
      </c>
      <c r="E114" s="37"/>
      <c r="F114" s="189" t="s">
        <v>151</v>
      </c>
      <c r="G114" s="37"/>
      <c r="H114" s="37"/>
      <c r="I114" s="185"/>
      <c r="J114" s="37"/>
      <c r="K114" s="37"/>
      <c r="L114" s="40"/>
      <c r="M114" s="186"/>
      <c r="N114" s="187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138</v>
      </c>
      <c r="AU114" s="18" t="s">
        <v>81</v>
      </c>
    </row>
    <row r="115" spans="1:65" s="13" customFormat="1" ht="11.25">
      <c r="B115" s="190"/>
      <c r="C115" s="191"/>
      <c r="D115" s="183" t="s">
        <v>140</v>
      </c>
      <c r="E115" s="192" t="s">
        <v>19</v>
      </c>
      <c r="F115" s="193" t="s">
        <v>141</v>
      </c>
      <c r="G115" s="191"/>
      <c r="H115" s="192" t="s">
        <v>19</v>
      </c>
      <c r="I115" s="194"/>
      <c r="J115" s="191"/>
      <c r="K115" s="191"/>
      <c r="L115" s="195"/>
      <c r="M115" s="196"/>
      <c r="N115" s="197"/>
      <c r="O115" s="197"/>
      <c r="P115" s="197"/>
      <c r="Q115" s="197"/>
      <c r="R115" s="197"/>
      <c r="S115" s="197"/>
      <c r="T115" s="198"/>
      <c r="AT115" s="199" t="s">
        <v>140</v>
      </c>
      <c r="AU115" s="199" t="s">
        <v>81</v>
      </c>
      <c r="AV115" s="13" t="s">
        <v>79</v>
      </c>
      <c r="AW115" s="13" t="s">
        <v>33</v>
      </c>
      <c r="AX115" s="13" t="s">
        <v>71</v>
      </c>
      <c r="AY115" s="199" t="s">
        <v>126</v>
      </c>
    </row>
    <row r="116" spans="1:65" s="13" customFormat="1" ht="11.25">
      <c r="B116" s="190"/>
      <c r="C116" s="191"/>
      <c r="D116" s="183" t="s">
        <v>140</v>
      </c>
      <c r="E116" s="192" t="s">
        <v>19</v>
      </c>
      <c r="F116" s="193" t="s">
        <v>152</v>
      </c>
      <c r="G116" s="191"/>
      <c r="H116" s="192" t="s">
        <v>19</v>
      </c>
      <c r="I116" s="194"/>
      <c r="J116" s="191"/>
      <c r="K116" s="191"/>
      <c r="L116" s="195"/>
      <c r="M116" s="196"/>
      <c r="N116" s="197"/>
      <c r="O116" s="197"/>
      <c r="P116" s="197"/>
      <c r="Q116" s="197"/>
      <c r="R116" s="197"/>
      <c r="S116" s="197"/>
      <c r="T116" s="198"/>
      <c r="AT116" s="199" t="s">
        <v>140</v>
      </c>
      <c r="AU116" s="199" t="s">
        <v>81</v>
      </c>
      <c r="AV116" s="13" t="s">
        <v>79</v>
      </c>
      <c r="AW116" s="13" t="s">
        <v>33</v>
      </c>
      <c r="AX116" s="13" t="s">
        <v>71</v>
      </c>
      <c r="AY116" s="199" t="s">
        <v>126</v>
      </c>
    </row>
    <row r="117" spans="1:65" s="14" customFormat="1" ht="11.25">
      <c r="B117" s="200"/>
      <c r="C117" s="201"/>
      <c r="D117" s="183" t="s">
        <v>140</v>
      </c>
      <c r="E117" s="202" t="s">
        <v>19</v>
      </c>
      <c r="F117" s="203" t="s">
        <v>153</v>
      </c>
      <c r="G117" s="201"/>
      <c r="H117" s="204">
        <v>0.63</v>
      </c>
      <c r="I117" s="205"/>
      <c r="J117" s="201"/>
      <c r="K117" s="201"/>
      <c r="L117" s="206"/>
      <c r="M117" s="207"/>
      <c r="N117" s="208"/>
      <c r="O117" s="208"/>
      <c r="P117" s="208"/>
      <c r="Q117" s="208"/>
      <c r="R117" s="208"/>
      <c r="S117" s="208"/>
      <c r="T117" s="209"/>
      <c r="AT117" s="210" t="s">
        <v>140</v>
      </c>
      <c r="AU117" s="210" t="s">
        <v>81</v>
      </c>
      <c r="AV117" s="14" t="s">
        <v>81</v>
      </c>
      <c r="AW117" s="14" t="s">
        <v>33</v>
      </c>
      <c r="AX117" s="14" t="s">
        <v>71</v>
      </c>
      <c r="AY117" s="210" t="s">
        <v>126</v>
      </c>
    </row>
    <row r="118" spans="1:65" s="14" customFormat="1" ht="11.25">
      <c r="B118" s="200"/>
      <c r="C118" s="201"/>
      <c r="D118" s="183" t="s">
        <v>140</v>
      </c>
      <c r="E118" s="202" t="s">
        <v>19</v>
      </c>
      <c r="F118" s="203" t="s">
        <v>154</v>
      </c>
      <c r="G118" s="201"/>
      <c r="H118" s="204">
        <v>0.315</v>
      </c>
      <c r="I118" s="205"/>
      <c r="J118" s="201"/>
      <c r="K118" s="201"/>
      <c r="L118" s="206"/>
      <c r="M118" s="207"/>
      <c r="N118" s="208"/>
      <c r="O118" s="208"/>
      <c r="P118" s="208"/>
      <c r="Q118" s="208"/>
      <c r="R118" s="208"/>
      <c r="S118" s="208"/>
      <c r="T118" s="209"/>
      <c r="AT118" s="210" t="s">
        <v>140</v>
      </c>
      <c r="AU118" s="210" t="s">
        <v>81</v>
      </c>
      <c r="AV118" s="14" t="s">
        <v>81</v>
      </c>
      <c r="AW118" s="14" t="s">
        <v>33</v>
      </c>
      <c r="AX118" s="14" t="s">
        <v>71</v>
      </c>
      <c r="AY118" s="210" t="s">
        <v>126</v>
      </c>
    </row>
    <row r="119" spans="1:65" s="15" customFormat="1" ht="11.25">
      <c r="B119" s="211"/>
      <c r="C119" s="212"/>
      <c r="D119" s="183" t="s">
        <v>140</v>
      </c>
      <c r="E119" s="213" t="s">
        <v>19</v>
      </c>
      <c r="F119" s="214" t="s">
        <v>145</v>
      </c>
      <c r="G119" s="212"/>
      <c r="H119" s="215">
        <v>0.94499999999999995</v>
      </c>
      <c r="I119" s="216"/>
      <c r="J119" s="212"/>
      <c r="K119" s="212"/>
      <c r="L119" s="217"/>
      <c r="M119" s="218"/>
      <c r="N119" s="219"/>
      <c r="O119" s="219"/>
      <c r="P119" s="219"/>
      <c r="Q119" s="219"/>
      <c r="R119" s="219"/>
      <c r="S119" s="219"/>
      <c r="T119" s="220"/>
      <c r="AT119" s="221" t="s">
        <v>140</v>
      </c>
      <c r="AU119" s="221" t="s">
        <v>81</v>
      </c>
      <c r="AV119" s="15" t="s">
        <v>134</v>
      </c>
      <c r="AW119" s="15" t="s">
        <v>33</v>
      </c>
      <c r="AX119" s="15" t="s">
        <v>79</v>
      </c>
      <c r="AY119" s="221" t="s">
        <v>126</v>
      </c>
    </row>
    <row r="120" spans="1:65" s="2" customFormat="1" ht="24.2" customHeight="1">
      <c r="A120" s="35"/>
      <c r="B120" s="36"/>
      <c r="C120" s="170" t="s">
        <v>127</v>
      </c>
      <c r="D120" s="170" t="s">
        <v>129</v>
      </c>
      <c r="E120" s="171" t="s">
        <v>155</v>
      </c>
      <c r="F120" s="172" t="s">
        <v>156</v>
      </c>
      <c r="G120" s="173" t="s">
        <v>157</v>
      </c>
      <c r="H120" s="174">
        <v>19.8</v>
      </c>
      <c r="I120" s="175"/>
      <c r="J120" s="176">
        <f>ROUND(I120*H120,2)</f>
        <v>0</v>
      </c>
      <c r="K120" s="172" t="s">
        <v>133</v>
      </c>
      <c r="L120" s="40"/>
      <c r="M120" s="177" t="s">
        <v>19</v>
      </c>
      <c r="N120" s="178" t="s">
        <v>42</v>
      </c>
      <c r="O120" s="65"/>
      <c r="P120" s="179">
        <f>O120*H120</f>
        <v>0</v>
      </c>
      <c r="Q120" s="179">
        <v>1.2999999999999999E-4</v>
      </c>
      <c r="R120" s="179">
        <f>Q120*H120</f>
        <v>2.5739999999999999E-3</v>
      </c>
      <c r="S120" s="179">
        <v>0</v>
      </c>
      <c r="T120" s="180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1" t="s">
        <v>134</v>
      </c>
      <c r="AT120" s="181" t="s">
        <v>129</v>
      </c>
      <c r="AU120" s="181" t="s">
        <v>81</v>
      </c>
      <c r="AY120" s="18" t="s">
        <v>126</v>
      </c>
      <c r="BE120" s="182">
        <f>IF(N120="základní",J120,0)</f>
        <v>0</v>
      </c>
      <c r="BF120" s="182">
        <f>IF(N120="snížená",J120,0)</f>
        <v>0</v>
      </c>
      <c r="BG120" s="182">
        <f>IF(N120="zákl. přenesená",J120,0)</f>
        <v>0</v>
      </c>
      <c r="BH120" s="182">
        <f>IF(N120="sníž. přenesená",J120,0)</f>
        <v>0</v>
      </c>
      <c r="BI120" s="182">
        <f>IF(N120="nulová",J120,0)</f>
        <v>0</v>
      </c>
      <c r="BJ120" s="18" t="s">
        <v>79</v>
      </c>
      <c r="BK120" s="182">
        <f>ROUND(I120*H120,2)</f>
        <v>0</v>
      </c>
      <c r="BL120" s="18" t="s">
        <v>134</v>
      </c>
      <c r="BM120" s="181" t="s">
        <v>158</v>
      </c>
    </row>
    <row r="121" spans="1:65" s="2" customFormat="1" ht="11.25">
      <c r="A121" s="35"/>
      <c r="B121" s="36"/>
      <c r="C121" s="37"/>
      <c r="D121" s="183" t="s">
        <v>136</v>
      </c>
      <c r="E121" s="37"/>
      <c r="F121" s="184" t="s">
        <v>159</v>
      </c>
      <c r="G121" s="37"/>
      <c r="H121" s="37"/>
      <c r="I121" s="185"/>
      <c r="J121" s="37"/>
      <c r="K121" s="37"/>
      <c r="L121" s="40"/>
      <c r="M121" s="186"/>
      <c r="N121" s="187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136</v>
      </c>
      <c r="AU121" s="18" t="s">
        <v>81</v>
      </c>
    </row>
    <row r="122" spans="1:65" s="2" customFormat="1" ht="11.25">
      <c r="A122" s="35"/>
      <c r="B122" s="36"/>
      <c r="C122" s="37"/>
      <c r="D122" s="188" t="s">
        <v>138</v>
      </c>
      <c r="E122" s="37"/>
      <c r="F122" s="189" t="s">
        <v>160</v>
      </c>
      <c r="G122" s="37"/>
      <c r="H122" s="37"/>
      <c r="I122" s="185"/>
      <c r="J122" s="37"/>
      <c r="K122" s="37"/>
      <c r="L122" s="40"/>
      <c r="M122" s="186"/>
      <c r="N122" s="187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138</v>
      </c>
      <c r="AU122" s="18" t="s">
        <v>81</v>
      </c>
    </row>
    <row r="123" spans="1:65" s="13" customFormat="1" ht="11.25">
      <c r="B123" s="190"/>
      <c r="C123" s="191"/>
      <c r="D123" s="183" t="s">
        <v>140</v>
      </c>
      <c r="E123" s="192" t="s">
        <v>19</v>
      </c>
      <c r="F123" s="193" t="s">
        <v>141</v>
      </c>
      <c r="G123" s="191"/>
      <c r="H123" s="192" t="s">
        <v>19</v>
      </c>
      <c r="I123" s="194"/>
      <c r="J123" s="191"/>
      <c r="K123" s="191"/>
      <c r="L123" s="195"/>
      <c r="M123" s="196"/>
      <c r="N123" s="197"/>
      <c r="O123" s="197"/>
      <c r="P123" s="197"/>
      <c r="Q123" s="197"/>
      <c r="R123" s="197"/>
      <c r="S123" s="197"/>
      <c r="T123" s="198"/>
      <c r="AT123" s="199" t="s">
        <v>140</v>
      </c>
      <c r="AU123" s="199" t="s">
        <v>81</v>
      </c>
      <c r="AV123" s="13" t="s">
        <v>79</v>
      </c>
      <c r="AW123" s="13" t="s">
        <v>33</v>
      </c>
      <c r="AX123" s="13" t="s">
        <v>71</v>
      </c>
      <c r="AY123" s="199" t="s">
        <v>126</v>
      </c>
    </row>
    <row r="124" spans="1:65" s="13" customFormat="1" ht="11.25">
      <c r="B124" s="190"/>
      <c r="C124" s="191"/>
      <c r="D124" s="183" t="s">
        <v>140</v>
      </c>
      <c r="E124" s="192" t="s">
        <v>19</v>
      </c>
      <c r="F124" s="193" t="s">
        <v>161</v>
      </c>
      <c r="G124" s="191"/>
      <c r="H124" s="192" t="s">
        <v>19</v>
      </c>
      <c r="I124" s="194"/>
      <c r="J124" s="191"/>
      <c r="K124" s="191"/>
      <c r="L124" s="195"/>
      <c r="M124" s="196"/>
      <c r="N124" s="197"/>
      <c r="O124" s="197"/>
      <c r="P124" s="197"/>
      <c r="Q124" s="197"/>
      <c r="R124" s="197"/>
      <c r="S124" s="197"/>
      <c r="T124" s="198"/>
      <c r="AT124" s="199" t="s">
        <v>140</v>
      </c>
      <c r="AU124" s="199" t="s">
        <v>81</v>
      </c>
      <c r="AV124" s="13" t="s">
        <v>79</v>
      </c>
      <c r="AW124" s="13" t="s">
        <v>33</v>
      </c>
      <c r="AX124" s="13" t="s">
        <v>71</v>
      </c>
      <c r="AY124" s="199" t="s">
        <v>126</v>
      </c>
    </row>
    <row r="125" spans="1:65" s="14" customFormat="1" ht="11.25">
      <c r="B125" s="200"/>
      <c r="C125" s="201"/>
      <c r="D125" s="183" t="s">
        <v>140</v>
      </c>
      <c r="E125" s="202" t="s">
        <v>19</v>
      </c>
      <c r="F125" s="203" t="s">
        <v>162</v>
      </c>
      <c r="G125" s="201"/>
      <c r="H125" s="204">
        <v>19.8</v>
      </c>
      <c r="I125" s="205"/>
      <c r="J125" s="201"/>
      <c r="K125" s="201"/>
      <c r="L125" s="206"/>
      <c r="M125" s="207"/>
      <c r="N125" s="208"/>
      <c r="O125" s="208"/>
      <c r="P125" s="208"/>
      <c r="Q125" s="208"/>
      <c r="R125" s="208"/>
      <c r="S125" s="208"/>
      <c r="T125" s="209"/>
      <c r="AT125" s="210" t="s">
        <v>140</v>
      </c>
      <c r="AU125" s="210" t="s">
        <v>81</v>
      </c>
      <c r="AV125" s="14" t="s">
        <v>81</v>
      </c>
      <c r="AW125" s="14" t="s">
        <v>33</v>
      </c>
      <c r="AX125" s="14" t="s">
        <v>79</v>
      </c>
      <c r="AY125" s="210" t="s">
        <v>126</v>
      </c>
    </row>
    <row r="126" spans="1:65" s="2" customFormat="1" ht="24.2" customHeight="1">
      <c r="A126" s="35"/>
      <c r="B126" s="36"/>
      <c r="C126" s="170" t="s">
        <v>134</v>
      </c>
      <c r="D126" s="170" t="s">
        <v>129</v>
      </c>
      <c r="E126" s="171" t="s">
        <v>163</v>
      </c>
      <c r="F126" s="172" t="s">
        <v>164</v>
      </c>
      <c r="G126" s="173" t="s">
        <v>148</v>
      </c>
      <c r="H126" s="174">
        <v>2.94</v>
      </c>
      <c r="I126" s="175"/>
      <c r="J126" s="176">
        <f>ROUND(I126*H126,2)</f>
        <v>0</v>
      </c>
      <c r="K126" s="172" t="s">
        <v>133</v>
      </c>
      <c r="L126" s="40"/>
      <c r="M126" s="177" t="s">
        <v>19</v>
      </c>
      <c r="N126" s="178" t="s">
        <v>42</v>
      </c>
      <c r="O126" s="65"/>
      <c r="P126" s="179">
        <f>O126*H126</f>
        <v>0</v>
      </c>
      <c r="Q126" s="179">
        <v>0.17818000000000001</v>
      </c>
      <c r="R126" s="179">
        <f>Q126*H126</f>
        <v>0.52384920000000001</v>
      </c>
      <c r="S126" s="179">
        <v>0</v>
      </c>
      <c r="T126" s="180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1" t="s">
        <v>134</v>
      </c>
      <c r="AT126" s="181" t="s">
        <v>129</v>
      </c>
      <c r="AU126" s="181" t="s">
        <v>81</v>
      </c>
      <c r="AY126" s="18" t="s">
        <v>126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8" t="s">
        <v>79</v>
      </c>
      <c r="BK126" s="182">
        <f>ROUND(I126*H126,2)</f>
        <v>0</v>
      </c>
      <c r="BL126" s="18" t="s">
        <v>134</v>
      </c>
      <c r="BM126" s="181" t="s">
        <v>165</v>
      </c>
    </row>
    <row r="127" spans="1:65" s="2" customFormat="1" ht="19.5">
      <c r="A127" s="35"/>
      <c r="B127" s="36"/>
      <c r="C127" s="37"/>
      <c r="D127" s="183" t="s">
        <v>136</v>
      </c>
      <c r="E127" s="37"/>
      <c r="F127" s="184" t="s">
        <v>166</v>
      </c>
      <c r="G127" s="37"/>
      <c r="H127" s="37"/>
      <c r="I127" s="185"/>
      <c r="J127" s="37"/>
      <c r="K127" s="37"/>
      <c r="L127" s="40"/>
      <c r="M127" s="186"/>
      <c r="N127" s="187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136</v>
      </c>
      <c r="AU127" s="18" t="s">
        <v>81</v>
      </c>
    </row>
    <row r="128" spans="1:65" s="2" customFormat="1" ht="11.25">
      <c r="A128" s="35"/>
      <c r="B128" s="36"/>
      <c r="C128" s="37"/>
      <c r="D128" s="188" t="s">
        <v>138</v>
      </c>
      <c r="E128" s="37"/>
      <c r="F128" s="189" t="s">
        <v>167</v>
      </c>
      <c r="G128" s="37"/>
      <c r="H128" s="37"/>
      <c r="I128" s="185"/>
      <c r="J128" s="37"/>
      <c r="K128" s="37"/>
      <c r="L128" s="40"/>
      <c r="M128" s="186"/>
      <c r="N128" s="187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138</v>
      </c>
      <c r="AU128" s="18" t="s">
        <v>81</v>
      </c>
    </row>
    <row r="129" spans="1:65" s="13" customFormat="1" ht="11.25">
      <c r="B129" s="190"/>
      <c r="C129" s="191"/>
      <c r="D129" s="183" t="s">
        <v>140</v>
      </c>
      <c r="E129" s="192" t="s">
        <v>19</v>
      </c>
      <c r="F129" s="193" t="s">
        <v>141</v>
      </c>
      <c r="G129" s="191"/>
      <c r="H129" s="192" t="s">
        <v>19</v>
      </c>
      <c r="I129" s="194"/>
      <c r="J129" s="191"/>
      <c r="K129" s="191"/>
      <c r="L129" s="195"/>
      <c r="M129" s="196"/>
      <c r="N129" s="197"/>
      <c r="O129" s="197"/>
      <c r="P129" s="197"/>
      <c r="Q129" s="197"/>
      <c r="R129" s="197"/>
      <c r="S129" s="197"/>
      <c r="T129" s="198"/>
      <c r="AT129" s="199" t="s">
        <v>140</v>
      </c>
      <c r="AU129" s="199" t="s">
        <v>81</v>
      </c>
      <c r="AV129" s="13" t="s">
        <v>79</v>
      </c>
      <c r="AW129" s="13" t="s">
        <v>33</v>
      </c>
      <c r="AX129" s="13" t="s">
        <v>71</v>
      </c>
      <c r="AY129" s="199" t="s">
        <v>126</v>
      </c>
    </row>
    <row r="130" spans="1:65" s="14" customFormat="1" ht="11.25">
      <c r="B130" s="200"/>
      <c r="C130" s="201"/>
      <c r="D130" s="183" t="s">
        <v>140</v>
      </c>
      <c r="E130" s="202" t="s">
        <v>19</v>
      </c>
      <c r="F130" s="203" t="s">
        <v>168</v>
      </c>
      <c r="G130" s="201"/>
      <c r="H130" s="204">
        <v>2.94</v>
      </c>
      <c r="I130" s="205"/>
      <c r="J130" s="201"/>
      <c r="K130" s="201"/>
      <c r="L130" s="206"/>
      <c r="M130" s="207"/>
      <c r="N130" s="208"/>
      <c r="O130" s="208"/>
      <c r="P130" s="208"/>
      <c r="Q130" s="208"/>
      <c r="R130" s="208"/>
      <c r="S130" s="208"/>
      <c r="T130" s="209"/>
      <c r="AT130" s="210" t="s">
        <v>140</v>
      </c>
      <c r="AU130" s="210" t="s">
        <v>81</v>
      </c>
      <c r="AV130" s="14" t="s">
        <v>81</v>
      </c>
      <c r="AW130" s="14" t="s">
        <v>33</v>
      </c>
      <c r="AX130" s="14" t="s">
        <v>79</v>
      </c>
      <c r="AY130" s="210" t="s">
        <v>126</v>
      </c>
    </row>
    <row r="131" spans="1:65" s="12" customFormat="1" ht="22.9" customHeight="1">
      <c r="B131" s="154"/>
      <c r="C131" s="155"/>
      <c r="D131" s="156" t="s">
        <v>70</v>
      </c>
      <c r="E131" s="168" t="s">
        <v>169</v>
      </c>
      <c r="F131" s="168" t="s">
        <v>170</v>
      </c>
      <c r="G131" s="155"/>
      <c r="H131" s="155"/>
      <c r="I131" s="158"/>
      <c r="J131" s="169">
        <f>BK131</f>
        <v>0</v>
      </c>
      <c r="K131" s="155"/>
      <c r="L131" s="160"/>
      <c r="M131" s="161"/>
      <c r="N131" s="162"/>
      <c r="O131" s="162"/>
      <c r="P131" s="163">
        <f>SUM(P132:P181)</f>
        <v>0</v>
      </c>
      <c r="Q131" s="162"/>
      <c r="R131" s="163">
        <f>SUM(R132:R181)</f>
        <v>5.7665717000000001</v>
      </c>
      <c r="S131" s="162"/>
      <c r="T131" s="164">
        <f>SUM(T132:T181)</f>
        <v>0.21480000000000002</v>
      </c>
      <c r="AR131" s="165" t="s">
        <v>79</v>
      </c>
      <c r="AT131" s="166" t="s">
        <v>70</v>
      </c>
      <c r="AU131" s="166" t="s">
        <v>79</v>
      </c>
      <c r="AY131" s="165" t="s">
        <v>126</v>
      </c>
      <c r="BK131" s="167">
        <f>SUM(BK132:BK181)</f>
        <v>0</v>
      </c>
    </row>
    <row r="132" spans="1:65" s="2" customFormat="1" ht="24.2" customHeight="1">
      <c r="A132" s="35"/>
      <c r="B132" s="36"/>
      <c r="C132" s="170" t="s">
        <v>171</v>
      </c>
      <c r="D132" s="170" t="s">
        <v>129</v>
      </c>
      <c r="E132" s="171" t="s">
        <v>172</v>
      </c>
      <c r="F132" s="172" t="s">
        <v>173</v>
      </c>
      <c r="G132" s="173" t="s">
        <v>148</v>
      </c>
      <c r="H132" s="174">
        <v>12.6</v>
      </c>
      <c r="I132" s="175"/>
      <c r="J132" s="176">
        <f>ROUND(I132*H132,2)</f>
        <v>0</v>
      </c>
      <c r="K132" s="172" t="s">
        <v>133</v>
      </c>
      <c r="L132" s="40"/>
      <c r="M132" s="177" t="s">
        <v>19</v>
      </c>
      <c r="N132" s="178" t="s">
        <v>42</v>
      </c>
      <c r="O132" s="65"/>
      <c r="P132" s="179">
        <f>O132*H132</f>
        <v>0</v>
      </c>
      <c r="Q132" s="179">
        <v>1.8380000000000001E-2</v>
      </c>
      <c r="R132" s="179">
        <f>Q132*H132</f>
        <v>0.23158799999999999</v>
      </c>
      <c r="S132" s="179">
        <v>0</v>
      </c>
      <c r="T132" s="180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1" t="s">
        <v>134</v>
      </c>
      <c r="AT132" s="181" t="s">
        <v>129</v>
      </c>
      <c r="AU132" s="181" t="s">
        <v>81</v>
      </c>
      <c r="AY132" s="18" t="s">
        <v>126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8" t="s">
        <v>79</v>
      </c>
      <c r="BK132" s="182">
        <f>ROUND(I132*H132,2)</f>
        <v>0</v>
      </c>
      <c r="BL132" s="18" t="s">
        <v>134</v>
      </c>
      <c r="BM132" s="181" t="s">
        <v>174</v>
      </c>
    </row>
    <row r="133" spans="1:65" s="2" customFormat="1" ht="29.25">
      <c r="A133" s="35"/>
      <c r="B133" s="36"/>
      <c r="C133" s="37"/>
      <c r="D133" s="183" t="s">
        <v>136</v>
      </c>
      <c r="E133" s="37"/>
      <c r="F133" s="184" t="s">
        <v>175</v>
      </c>
      <c r="G133" s="37"/>
      <c r="H133" s="37"/>
      <c r="I133" s="185"/>
      <c r="J133" s="37"/>
      <c r="K133" s="37"/>
      <c r="L133" s="40"/>
      <c r="M133" s="186"/>
      <c r="N133" s="187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136</v>
      </c>
      <c r="AU133" s="18" t="s">
        <v>81</v>
      </c>
    </row>
    <row r="134" spans="1:65" s="2" customFormat="1" ht="11.25">
      <c r="A134" s="35"/>
      <c r="B134" s="36"/>
      <c r="C134" s="37"/>
      <c r="D134" s="188" t="s">
        <v>138</v>
      </c>
      <c r="E134" s="37"/>
      <c r="F134" s="189" t="s">
        <v>176</v>
      </c>
      <c r="G134" s="37"/>
      <c r="H134" s="37"/>
      <c r="I134" s="185"/>
      <c r="J134" s="37"/>
      <c r="K134" s="37"/>
      <c r="L134" s="40"/>
      <c r="M134" s="186"/>
      <c r="N134" s="187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138</v>
      </c>
      <c r="AU134" s="18" t="s">
        <v>81</v>
      </c>
    </row>
    <row r="135" spans="1:65" s="13" customFormat="1" ht="11.25">
      <c r="B135" s="190"/>
      <c r="C135" s="191"/>
      <c r="D135" s="183" t="s">
        <v>140</v>
      </c>
      <c r="E135" s="192" t="s">
        <v>19</v>
      </c>
      <c r="F135" s="193" t="s">
        <v>141</v>
      </c>
      <c r="G135" s="191"/>
      <c r="H135" s="192" t="s">
        <v>19</v>
      </c>
      <c r="I135" s="194"/>
      <c r="J135" s="191"/>
      <c r="K135" s="191"/>
      <c r="L135" s="195"/>
      <c r="M135" s="196"/>
      <c r="N135" s="197"/>
      <c r="O135" s="197"/>
      <c r="P135" s="197"/>
      <c r="Q135" s="197"/>
      <c r="R135" s="197"/>
      <c r="S135" s="197"/>
      <c r="T135" s="198"/>
      <c r="AT135" s="199" t="s">
        <v>140</v>
      </c>
      <c r="AU135" s="199" t="s">
        <v>81</v>
      </c>
      <c r="AV135" s="13" t="s">
        <v>79</v>
      </c>
      <c r="AW135" s="13" t="s">
        <v>33</v>
      </c>
      <c r="AX135" s="13" t="s">
        <v>71</v>
      </c>
      <c r="AY135" s="199" t="s">
        <v>126</v>
      </c>
    </row>
    <row r="136" spans="1:65" s="13" customFormat="1" ht="11.25">
      <c r="B136" s="190"/>
      <c r="C136" s="191"/>
      <c r="D136" s="183" t="s">
        <v>140</v>
      </c>
      <c r="E136" s="192" t="s">
        <v>19</v>
      </c>
      <c r="F136" s="193" t="s">
        <v>152</v>
      </c>
      <c r="G136" s="191"/>
      <c r="H136" s="192" t="s">
        <v>19</v>
      </c>
      <c r="I136" s="194"/>
      <c r="J136" s="191"/>
      <c r="K136" s="191"/>
      <c r="L136" s="195"/>
      <c r="M136" s="196"/>
      <c r="N136" s="197"/>
      <c r="O136" s="197"/>
      <c r="P136" s="197"/>
      <c r="Q136" s="197"/>
      <c r="R136" s="197"/>
      <c r="S136" s="197"/>
      <c r="T136" s="198"/>
      <c r="AT136" s="199" t="s">
        <v>140</v>
      </c>
      <c r="AU136" s="199" t="s">
        <v>81</v>
      </c>
      <c r="AV136" s="13" t="s">
        <v>79</v>
      </c>
      <c r="AW136" s="13" t="s">
        <v>33</v>
      </c>
      <c r="AX136" s="13" t="s">
        <v>71</v>
      </c>
      <c r="AY136" s="199" t="s">
        <v>126</v>
      </c>
    </row>
    <row r="137" spans="1:65" s="14" customFormat="1" ht="11.25">
      <c r="B137" s="200"/>
      <c r="C137" s="201"/>
      <c r="D137" s="183" t="s">
        <v>140</v>
      </c>
      <c r="E137" s="202" t="s">
        <v>19</v>
      </c>
      <c r="F137" s="203" t="s">
        <v>177</v>
      </c>
      <c r="G137" s="201"/>
      <c r="H137" s="204">
        <v>8.4</v>
      </c>
      <c r="I137" s="205"/>
      <c r="J137" s="201"/>
      <c r="K137" s="201"/>
      <c r="L137" s="206"/>
      <c r="M137" s="207"/>
      <c r="N137" s="208"/>
      <c r="O137" s="208"/>
      <c r="P137" s="208"/>
      <c r="Q137" s="208"/>
      <c r="R137" s="208"/>
      <c r="S137" s="208"/>
      <c r="T137" s="209"/>
      <c r="AT137" s="210" t="s">
        <v>140</v>
      </c>
      <c r="AU137" s="210" t="s">
        <v>81</v>
      </c>
      <c r="AV137" s="14" t="s">
        <v>81</v>
      </c>
      <c r="AW137" s="14" t="s">
        <v>33</v>
      </c>
      <c r="AX137" s="14" t="s">
        <v>71</v>
      </c>
      <c r="AY137" s="210" t="s">
        <v>126</v>
      </c>
    </row>
    <row r="138" spans="1:65" s="14" customFormat="1" ht="11.25">
      <c r="B138" s="200"/>
      <c r="C138" s="201"/>
      <c r="D138" s="183" t="s">
        <v>140</v>
      </c>
      <c r="E138" s="202" t="s">
        <v>19</v>
      </c>
      <c r="F138" s="203" t="s">
        <v>178</v>
      </c>
      <c r="G138" s="201"/>
      <c r="H138" s="204">
        <v>4.2</v>
      </c>
      <c r="I138" s="205"/>
      <c r="J138" s="201"/>
      <c r="K138" s="201"/>
      <c r="L138" s="206"/>
      <c r="M138" s="207"/>
      <c r="N138" s="208"/>
      <c r="O138" s="208"/>
      <c r="P138" s="208"/>
      <c r="Q138" s="208"/>
      <c r="R138" s="208"/>
      <c r="S138" s="208"/>
      <c r="T138" s="209"/>
      <c r="AT138" s="210" t="s">
        <v>140</v>
      </c>
      <c r="AU138" s="210" t="s">
        <v>81</v>
      </c>
      <c r="AV138" s="14" t="s">
        <v>81</v>
      </c>
      <c r="AW138" s="14" t="s">
        <v>33</v>
      </c>
      <c r="AX138" s="14" t="s">
        <v>71</v>
      </c>
      <c r="AY138" s="210" t="s">
        <v>126</v>
      </c>
    </row>
    <row r="139" spans="1:65" s="15" customFormat="1" ht="11.25">
      <c r="B139" s="211"/>
      <c r="C139" s="212"/>
      <c r="D139" s="183" t="s">
        <v>140</v>
      </c>
      <c r="E139" s="213" t="s">
        <v>19</v>
      </c>
      <c r="F139" s="214" t="s">
        <v>145</v>
      </c>
      <c r="G139" s="212"/>
      <c r="H139" s="215">
        <v>12.600000000000001</v>
      </c>
      <c r="I139" s="216"/>
      <c r="J139" s="212"/>
      <c r="K139" s="212"/>
      <c r="L139" s="217"/>
      <c r="M139" s="218"/>
      <c r="N139" s="219"/>
      <c r="O139" s="219"/>
      <c r="P139" s="219"/>
      <c r="Q139" s="219"/>
      <c r="R139" s="219"/>
      <c r="S139" s="219"/>
      <c r="T139" s="220"/>
      <c r="AT139" s="221" t="s">
        <v>140</v>
      </c>
      <c r="AU139" s="221" t="s">
        <v>81</v>
      </c>
      <c r="AV139" s="15" t="s">
        <v>134</v>
      </c>
      <c r="AW139" s="15" t="s">
        <v>33</v>
      </c>
      <c r="AX139" s="15" t="s">
        <v>79</v>
      </c>
      <c r="AY139" s="221" t="s">
        <v>126</v>
      </c>
    </row>
    <row r="140" spans="1:65" s="2" customFormat="1" ht="24.2" customHeight="1">
      <c r="A140" s="35"/>
      <c r="B140" s="36"/>
      <c r="C140" s="170" t="s">
        <v>179</v>
      </c>
      <c r="D140" s="170" t="s">
        <v>129</v>
      </c>
      <c r="E140" s="171" t="s">
        <v>180</v>
      </c>
      <c r="F140" s="172" t="s">
        <v>181</v>
      </c>
      <c r="G140" s="173" t="s">
        <v>148</v>
      </c>
      <c r="H140" s="174">
        <v>114.16</v>
      </c>
      <c r="I140" s="175"/>
      <c r="J140" s="176">
        <f>ROUND(I140*H140,2)</f>
        <v>0</v>
      </c>
      <c r="K140" s="172" t="s">
        <v>133</v>
      </c>
      <c r="L140" s="40"/>
      <c r="M140" s="177" t="s">
        <v>19</v>
      </c>
      <c r="N140" s="178" t="s">
        <v>42</v>
      </c>
      <c r="O140" s="65"/>
      <c r="P140" s="179">
        <f>O140*H140</f>
        <v>0</v>
      </c>
      <c r="Q140" s="179">
        <v>5.7000000000000002E-3</v>
      </c>
      <c r="R140" s="179">
        <f>Q140*H140</f>
        <v>0.65071199999999996</v>
      </c>
      <c r="S140" s="179">
        <v>0</v>
      </c>
      <c r="T140" s="180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1" t="s">
        <v>134</v>
      </c>
      <c r="AT140" s="181" t="s">
        <v>129</v>
      </c>
      <c r="AU140" s="181" t="s">
        <v>81</v>
      </c>
      <c r="AY140" s="18" t="s">
        <v>126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8" t="s">
        <v>79</v>
      </c>
      <c r="BK140" s="182">
        <f>ROUND(I140*H140,2)</f>
        <v>0</v>
      </c>
      <c r="BL140" s="18" t="s">
        <v>134</v>
      </c>
      <c r="BM140" s="181" t="s">
        <v>182</v>
      </c>
    </row>
    <row r="141" spans="1:65" s="2" customFormat="1" ht="29.25">
      <c r="A141" s="35"/>
      <c r="B141" s="36"/>
      <c r="C141" s="37"/>
      <c r="D141" s="183" t="s">
        <v>136</v>
      </c>
      <c r="E141" s="37"/>
      <c r="F141" s="184" t="s">
        <v>183</v>
      </c>
      <c r="G141" s="37"/>
      <c r="H141" s="37"/>
      <c r="I141" s="185"/>
      <c r="J141" s="37"/>
      <c r="K141" s="37"/>
      <c r="L141" s="40"/>
      <c r="M141" s="186"/>
      <c r="N141" s="187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136</v>
      </c>
      <c r="AU141" s="18" t="s">
        <v>81</v>
      </c>
    </row>
    <row r="142" spans="1:65" s="2" customFormat="1" ht="11.25">
      <c r="A142" s="35"/>
      <c r="B142" s="36"/>
      <c r="C142" s="37"/>
      <c r="D142" s="188" t="s">
        <v>138</v>
      </c>
      <c r="E142" s="37"/>
      <c r="F142" s="189" t="s">
        <v>184</v>
      </c>
      <c r="G142" s="37"/>
      <c r="H142" s="37"/>
      <c r="I142" s="185"/>
      <c r="J142" s="37"/>
      <c r="K142" s="37"/>
      <c r="L142" s="40"/>
      <c r="M142" s="186"/>
      <c r="N142" s="187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138</v>
      </c>
      <c r="AU142" s="18" t="s">
        <v>81</v>
      </c>
    </row>
    <row r="143" spans="1:65" s="13" customFormat="1" ht="11.25">
      <c r="B143" s="190"/>
      <c r="C143" s="191"/>
      <c r="D143" s="183" t="s">
        <v>140</v>
      </c>
      <c r="E143" s="192" t="s">
        <v>19</v>
      </c>
      <c r="F143" s="193" t="s">
        <v>185</v>
      </c>
      <c r="G143" s="191"/>
      <c r="H143" s="192" t="s">
        <v>19</v>
      </c>
      <c r="I143" s="194"/>
      <c r="J143" s="191"/>
      <c r="K143" s="191"/>
      <c r="L143" s="195"/>
      <c r="M143" s="196"/>
      <c r="N143" s="197"/>
      <c r="O143" s="197"/>
      <c r="P143" s="197"/>
      <c r="Q143" s="197"/>
      <c r="R143" s="197"/>
      <c r="S143" s="197"/>
      <c r="T143" s="198"/>
      <c r="AT143" s="199" t="s">
        <v>140</v>
      </c>
      <c r="AU143" s="199" t="s">
        <v>81</v>
      </c>
      <c r="AV143" s="13" t="s">
        <v>79</v>
      </c>
      <c r="AW143" s="13" t="s">
        <v>33</v>
      </c>
      <c r="AX143" s="13" t="s">
        <v>71</v>
      </c>
      <c r="AY143" s="199" t="s">
        <v>126</v>
      </c>
    </row>
    <row r="144" spans="1:65" s="14" customFormat="1" ht="11.25">
      <c r="B144" s="200"/>
      <c r="C144" s="201"/>
      <c r="D144" s="183" t="s">
        <v>140</v>
      </c>
      <c r="E144" s="202" t="s">
        <v>19</v>
      </c>
      <c r="F144" s="203" t="s">
        <v>186</v>
      </c>
      <c r="G144" s="201"/>
      <c r="H144" s="204">
        <v>18.64</v>
      </c>
      <c r="I144" s="205"/>
      <c r="J144" s="201"/>
      <c r="K144" s="201"/>
      <c r="L144" s="206"/>
      <c r="M144" s="207"/>
      <c r="N144" s="208"/>
      <c r="O144" s="208"/>
      <c r="P144" s="208"/>
      <c r="Q144" s="208"/>
      <c r="R144" s="208"/>
      <c r="S144" s="208"/>
      <c r="T144" s="209"/>
      <c r="AT144" s="210" t="s">
        <v>140</v>
      </c>
      <c r="AU144" s="210" t="s">
        <v>81</v>
      </c>
      <c r="AV144" s="14" t="s">
        <v>81</v>
      </c>
      <c r="AW144" s="14" t="s">
        <v>33</v>
      </c>
      <c r="AX144" s="14" t="s">
        <v>71</v>
      </c>
      <c r="AY144" s="210" t="s">
        <v>126</v>
      </c>
    </row>
    <row r="145" spans="1:65" s="14" customFormat="1" ht="11.25">
      <c r="B145" s="200"/>
      <c r="C145" s="201"/>
      <c r="D145" s="183" t="s">
        <v>140</v>
      </c>
      <c r="E145" s="202" t="s">
        <v>19</v>
      </c>
      <c r="F145" s="203" t="s">
        <v>187</v>
      </c>
      <c r="G145" s="201"/>
      <c r="H145" s="204">
        <v>38.799999999999997</v>
      </c>
      <c r="I145" s="205"/>
      <c r="J145" s="201"/>
      <c r="K145" s="201"/>
      <c r="L145" s="206"/>
      <c r="M145" s="207"/>
      <c r="N145" s="208"/>
      <c r="O145" s="208"/>
      <c r="P145" s="208"/>
      <c r="Q145" s="208"/>
      <c r="R145" s="208"/>
      <c r="S145" s="208"/>
      <c r="T145" s="209"/>
      <c r="AT145" s="210" t="s">
        <v>140</v>
      </c>
      <c r="AU145" s="210" t="s">
        <v>81</v>
      </c>
      <c r="AV145" s="14" t="s">
        <v>81</v>
      </c>
      <c r="AW145" s="14" t="s">
        <v>33</v>
      </c>
      <c r="AX145" s="14" t="s">
        <v>71</v>
      </c>
      <c r="AY145" s="210" t="s">
        <v>126</v>
      </c>
    </row>
    <row r="146" spans="1:65" s="14" customFormat="1" ht="11.25">
      <c r="B146" s="200"/>
      <c r="C146" s="201"/>
      <c r="D146" s="183" t="s">
        <v>140</v>
      </c>
      <c r="E146" s="202" t="s">
        <v>19</v>
      </c>
      <c r="F146" s="203" t="s">
        <v>188</v>
      </c>
      <c r="G146" s="201"/>
      <c r="H146" s="204">
        <v>2.1</v>
      </c>
      <c r="I146" s="205"/>
      <c r="J146" s="201"/>
      <c r="K146" s="201"/>
      <c r="L146" s="206"/>
      <c r="M146" s="207"/>
      <c r="N146" s="208"/>
      <c r="O146" s="208"/>
      <c r="P146" s="208"/>
      <c r="Q146" s="208"/>
      <c r="R146" s="208"/>
      <c r="S146" s="208"/>
      <c r="T146" s="209"/>
      <c r="AT146" s="210" t="s">
        <v>140</v>
      </c>
      <c r="AU146" s="210" t="s">
        <v>81</v>
      </c>
      <c r="AV146" s="14" t="s">
        <v>81</v>
      </c>
      <c r="AW146" s="14" t="s">
        <v>33</v>
      </c>
      <c r="AX146" s="14" t="s">
        <v>71</v>
      </c>
      <c r="AY146" s="210" t="s">
        <v>126</v>
      </c>
    </row>
    <row r="147" spans="1:65" s="14" customFormat="1" ht="11.25">
      <c r="B147" s="200"/>
      <c r="C147" s="201"/>
      <c r="D147" s="183" t="s">
        <v>140</v>
      </c>
      <c r="E147" s="202" t="s">
        <v>19</v>
      </c>
      <c r="F147" s="203" t="s">
        <v>189</v>
      </c>
      <c r="G147" s="201"/>
      <c r="H147" s="204">
        <v>54.62</v>
      </c>
      <c r="I147" s="205"/>
      <c r="J147" s="201"/>
      <c r="K147" s="201"/>
      <c r="L147" s="206"/>
      <c r="M147" s="207"/>
      <c r="N147" s="208"/>
      <c r="O147" s="208"/>
      <c r="P147" s="208"/>
      <c r="Q147" s="208"/>
      <c r="R147" s="208"/>
      <c r="S147" s="208"/>
      <c r="T147" s="209"/>
      <c r="AT147" s="210" t="s">
        <v>140</v>
      </c>
      <c r="AU147" s="210" t="s">
        <v>81</v>
      </c>
      <c r="AV147" s="14" t="s">
        <v>81</v>
      </c>
      <c r="AW147" s="14" t="s">
        <v>33</v>
      </c>
      <c r="AX147" s="14" t="s">
        <v>71</v>
      </c>
      <c r="AY147" s="210" t="s">
        <v>126</v>
      </c>
    </row>
    <row r="148" spans="1:65" s="15" customFormat="1" ht="11.25">
      <c r="B148" s="211"/>
      <c r="C148" s="212"/>
      <c r="D148" s="183" t="s">
        <v>140</v>
      </c>
      <c r="E148" s="213" t="s">
        <v>19</v>
      </c>
      <c r="F148" s="214" t="s">
        <v>145</v>
      </c>
      <c r="G148" s="212"/>
      <c r="H148" s="215">
        <v>114.16</v>
      </c>
      <c r="I148" s="216"/>
      <c r="J148" s="212"/>
      <c r="K148" s="212"/>
      <c r="L148" s="217"/>
      <c r="M148" s="218"/>
      <c r="N148" s="219"/>
      <c r="O148" s="219"/>
      <c r="P148" s="219"/>
      <c r="Q148" s="219"/>
      <c r="R148" s="219"/>
      <c r="S148" s="219"/>
      <c r="T148" s="220"/>
      <c r="AT148" s="221" t="s">
        <v>140</v>
      </c>
      <c r="AU148" s="221" t="s">
        <v>81</v>
      </c>
      <c r="AV148" s="15" t="s">
        <v>134</v>
      </c>
      <c r="AW148" s="15" t="s">
        <v>33</v>
      </c>
      <c r="AX148" s="15" t="s">
        <v>79</v>
      </c>
      <c r="AY148" s="221" t="s">
        <v>126</v>
      </c>
    </row>
    <row r="149" spans="1:65" s="2" customFormat="1" ht="24.2" customHeight="1">
      <c r="A149" s="35"/>
      <c r="B149" s="36"/>
      <c r="C149" s="170" t="s">
        <v>190</v>
      </c>
      <c r="D149" s="170" t="s">
        <v>129</v>
      </c>
      <c r="E149" s="171" t="s">
        <v>191</v>
      </c>
      <c r="F149" s="172" t="s">
        <v>192</v>
      </c>
      <c r="G149" s="173" t="s">
        <v>148</v>
      </c>
      <c r="H149" s="174">
        <v>195.477</v>
      </c>
      <c r="I149" s="175"/>
      <c r="J149" s="176">
        <f>ROUND(I149*H149,2)</f>
        <v>0</v>
      </c>
      <c r="K149" s="172" t="s">
        <v>133</v>
      </c>
      <c r="L149" s="40"/>
      <c r="M149" s="177" t="s">
        <v>19</v>
      </c>
      <c r="N149" s="178" t="s">
        <v>42</v>
      </c>
      <c r="O149" s="65"/>
      <c r="P149" s="179">
        <f>O149*H149</f>
        <v>0</v>
      </c>
      <c r="Q149" s="179">
        <v>1.7000000000000001E-2</v>
      </c>
      <c r="R149" s="179">
        <f>Q149*H149</f>
        <v>3.3231090000000001</v>
      </c>
      <c r="S149" s="179">
        <v>0</v>
      </c>
      <c r="T149" s="180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1" t="s">
        <v>134</v>
      </c>
      <c r="AT149" s="181" t="s">
        <v>129</v>
      </c>
      <c r="AU149" s="181" t="s">
        <v>81</v>
      </c>
      <c r="AY149" s="18" t="s">
        <v>126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18" t="s">
        <v>79</v>
      </c>
      <c r="BK149" s="182">
        <f>ROUND(I149*H149,2)</f>
        <v>0</v>
      </c>
      <c r="BL149" s="18" t="s">
        <v>134</v>
      </c>
      <c r="BM149" s="181" t="s">
        <v>193</v>
      </c>
    </row>
    <row r="150" spans="1:65" s="2" customFormat="1" ht="29.25">
      <c r="A150" s="35"/>
      <c r="B150" s="36"/>
      <c r="C150" s="37"/>
      <c r="D150" s="183" t="s">
        <v>136</v>
      </c>
      <c r="E150" s="37"/>
      <c r="F150" s="184" t="s">
        <v>194</v>
      </c>
      <c r="G150" s="37"/>
      <c r="H150" s="37"/>
      <c r="I150" s="185"/>
      <c r="J150" s="37"/>
      <c r="K150" s="37"/>
      <c r="L150" s="40"/>
      <c r="M150" s="186"/>
      <c r="N150" s="187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136</v>
      </c>
      <c r="AU150" s="18" t="s">
        <v>81</v>
      </c>
    </row>
    <row r="151" spans="1:65" s="2" customFormat="1" ht="11.25">
      <c r="A151" s="35"/>
      <c r="B151" s="36"/>
      <c r="C151" s="37"/>
      <c r="D151" s="188" t="s">
        <v>138</v>
      </c>
      <c r="E151" s="37"/>
      <c r="F151" s="189" t="s">
        <v>195</v>
      </c>
      <c r="G151" s="37"/>
      <c r="H151" s="37"/>
      <c r="I151" s="185"/>
      <c r="J151" s="37"/>
      <c r="K151" s="37"/>
      <c r="L151" s="40"/>
      <c r="M151" s="186"/>
      <c r="N151" s="187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138</v>
      </c>
      <c r="AU151" s="18" t="s">
        <v>81</v>
      </c>
    </row>
    <row r="152" spans="1:65" s="13" customFormat="1" ht="11.25">
      <c r="B152" s="190"/>
      <c r="C152" s="191"/>
      <c r="D152" s="183" t="s">
        <v>140</v>
      </c>
      <c r="E152" s="192" t="s">
        <v>19</v>
      </c>
      <c r="F152" s="193" t="s">
        <v>185</v>
      </c>
      <c r="G152" s="191"/>
      <c r="H152" s="192" t="s">
        <v>19</v>
      </c>
      <c r="I152" s="194"/>
      <c r="J152" s="191"/>
      <c r="K152" s="191"/>
      <c r="L152" s="195"/>
      <c r="M152" s="196"/>
      <c r="N152" s="197"/>
      <c r="O152" s="197"/>
      <c r="P152" s="197"/>
      <c r="Q152" s="197"/>
      <c r="R152" s="197"/>
      <c r="S152" s="197"/>
      <c r="T152" s="198"/>
      <c r="AT152" s="199" t="s">
        <v>140</v>
      </c>
      <c r="AU152" s="199" t="s">
        <v>81</v>
      </c>
      <c r="AV152" s="13" t="s">
        <v>79</v>
      </c>
      <c r="AW152" s="13" t="s">
        <v>33</v>
      </c>
      <c r="AX152" s="13" t="s">
        <v>71</v>
      </c>
      <c r="AY152" s="199" t="s">
        <v>126</v>
      </c>
    </row>
    <row r="153" spans="1:65" s="14" customFormat="1" ht="11.25">
      <c r="B153" s="200"/>
      <c r="C153" s="201"/>
      <c r="D153" s="183" t="s">
        <v>140</v>
      </c>
      <c r="E153" s="202" t="s">
        <v>19</v>
      </c>
      <c r="F153" s="203" t="s">
        <v>196</v>
      </c>
      <c r="G153" s="201"/>
      <c r="H153" s="204">
        <v>49.91</v>
      </c>
      <c r="I153" s="205"/>
      <c r="J153" s="201"/>
      <c r="K153" s="201"/>
      <c r="L153" s="206"/>
      <c r="M153" s="207"/>
      <c r="N153" s="208"/>
      <c r="O153" s="208"/>
      <c r="P153" s="208"/>
      <c r="Q153" s="208"/>
      <c r="R153" s="208"/>
      <c r="S153" s="208"/>
      <c r="T153" s="209"/>
      <c r="AT153" s="210" t="s">
        <v>140</v>
      </c>
      <c r="AU153" s="210" t="s">
        <v>81</v>
      </c>
      <c r="AV153" s="14" t="s">
        <v>81</v>
      </c>
      <c r="AW153" s="14" t="s">
        <v>33</v>
      </c>
      <c r="AX153" s="14" t="s">
        <v>71</v>
      </c>
      <c r="AY153" s="210" t="s">
        <v>126</v>
      </c>
    </row>
    <row r="154" spans="1:65" s="14" customFormat="1" ht="11.25">
      <c r="B154" s="200"/>
      <c r="C154" s="201"/>
      <c r="D154" s="183" t="s">
        <v>140</v>
      </c>
      <c r="E154" s="202" t="s">
        <v>19</v>
      </c>
      <c r="F154" s="203" t="s">
        <v>197</v>
      </c>
      <c r="G154" s="201"/>
      <c r="H154" s="204">
        <v>5.58</v>
      </c>
      <c r="I154" s="205"/>
      <c r="J154" s="201"/>
      <c r="K154" s="201"/>
      <c r="L154" s="206"/>
      <c r="M154" s="207"/>
      <c r="N154" s="208"/>
      <c r="O154" s="208"/>
      <c r="P154" s="208"/>
      <c r="Q154" s="208"/>
      <c r="R154" s="208"/>
      <c r="S154" s="208"/>
      <c r="T154" s="209"/>
      <c r="AT154" s="210" t="s">
        <v>140</v>
      </c>
      <c r="AU154" s="210" t="s">
        <v>81</v>
      </c>
      <c r="AV154" s="14" t="s">
        <v>81</v>
      </c>
      <c r="AW154" s="14" t="s">
        <v>33</v>
      </c>
      <c r="AX154" s="14" t="s">
        <v>71</v>
      </c>
      <c r="AY154" s="210" t="s">
        <v>126</v>
      </c>
    </row>
    <row r="155" spans="1:65" s="14" customFormat="1" ht="11.25">
      <c r="B155" s="200"/>
      <c r="C155" s="201"/>
      <c r="D155" s="183" t="s">
        <v>140</v>
      </c>
      <c r="E155" s="202" t="s">
        <v>19</v>
      </c>
      <c r="F155" s="203" t="s">
        <v>198</v>
      </c>
      <c r="G155" s="201"/>
      <c r="H155" s="204">
        <v>18.687000000000001</v>
      </c>
      <c r="I155" s="205"/>
      <c r="J155" s="201"/>
      <c r="K155" s="201"/>
      <c r="L155" s="206"/>
      <c r="M155" s="207"/>
      <c r="N155" s="208"/>
      <c r="O155" s="208"/>
      <c r="P155" s="208"/>
      <c r="Q155" s="208"/>
      <c r="R155" s="208"/>
      <c r="S155" s="208"/>
      <c r="T155" s="209"/>
      <c r="AT155" s="210" t="s">
        <v>140</v>
      </c>
      <c r="AU155" s="210" t="s">
        <v>81</v>
      </c>
      <c r="AV155" s="14" t="s">
        <v>81</v>
      </c>
      <c r="AW155" s="14" t="s">
        <v>33</v>
      </c>
      <c r="AX155" s="14" t="s">
        <v>71</v>
      </c>
      <c r="AY155" s="210" t="s">
        <v>126</v>
      </c>
    </row>
    <row r="156" spans="1:65" s="13" customFormat="1" ht="11.25">
      <c r="B156" s="190"/>
      <c r="C156" s="191"/>
      <c r="D156" s="183" t="s">
        <v>140</v>
      </c>
      <c r="E156" s="192" t="s">
        <v>19</v>
      </c>
      <c r="F156" s="193" t="s">
        <v>199</v>
      </c>
      <c r="G156" s="191"/>
      <c r="H156" s="192" t="s">
        <v>19</v>
      </c>
      <c r="I156" s="194"/>
      <c r="J156" s="191"/>
      <c r="K156" s="191"/>
      <c r="L156" s="195"/>
      <c r="M156" s="196"/>
      <c r="N156" s="197"/>
      <c r="O156" s="197"/>
      <c r="P156" s="197"/>
      <c r="Q156" s="197"/>
      <c r="R156" s="197"/>
      <c r="S156" s="197"/>
      <c r="T156" s="198"/>
      <c r="AT156" s="199" t="s">
        <v>140</v>
      </c>
      <c r="AU156" s="199" t="s">
        <v>81</v>
      </c>
      <c r="AV156" s="13" t="s">
        <v>79</v>
      </c>
      <c r="AW156" s="13" t="s">
        <v>33</v>
      </c>
      <c r="AX156" s="13" t="s">
        <v>71</v>
      </c>
      <c r="AY156" s="199" t="s">
        <v>126</v>
      </c>
    </row>
    <row r="157" spans="1:65" s="14" customFormat="1" ht="11.25">
      <c r="B157" s="200"/>
      <c r="C157" s="201"/>
      <c r="D157" s="183" t="s">
        <v>140</v>
      </c>
      <c r="E157" s="202" t="s">
        <v>19</v>
      </c>
      <c r="F157" s="203" t="s">
        <v>200</v>
      </c>
      <c r="G157" s="201"/>
      <c r="H157" s="204">
        <v>115.54</v>
      </c>
      <c r="I157" s="205"/>
      <c r="J157" s="201"/>
      <c r="K157" s="201"/>
      <c r="L157" s="206"/>
      <c r="M157" s="207"/>
      <c r="N157" s="208"/>
      <c r="O157" s="208"/>
      <c r="P157" s="208"/>
      <c r="Q157" s="208"/>
      <c r="R157" s="208"/>
      <c r="S157" s="208"/>
      <c r="T157" s="209"/>
      <c r="AT157" s="210" t="s">
        <v>140</v>
      </c>
      <c r="AU157" s="210" t="s">
        <v>81</v>
      </c>
      <c r="AV157" s="14" t="s">
        <v>81</v>
      </c>
      <c r="AW157" s="14" t="s">
        <v>33</v>
      </c>
      <c r="AX157" s="14" t="s">
        <v>71</v>
      </c>
      <c r="AY157" s="210" t="s">
        <v>126</v>
      </c>
    </row>
    <row r="158" spans="1:65" s="14" customFormat="1" ht="11.25">
      <c r="B158" s="200"/>
      <c r="C158" s="201"/>
      <c r="D158" s="183" t="s">
        <v>140</v>
      </c>
      <c r="E158" s="202" t="s">
        <v>19</v>
      </c>
      <c r="F158" s="203" t="s">
        <v>201</v>
      </c>
      <c r="G158" s="201"/>
      <c r="H158" s="204">
        <v>5.76</v>
      </c>
      <c r="I158" s="205"/>
      <c r="J158" s="201"/>
      <c r="K158" s="201"/>
      <c r="L158" s="206"/>
      <c r="M158" s="207"/>
      <c r="N158" s="208"/>
      <c r="O158" s="208"/>
      <c r="P158" s="208"/>
      <c r="Q158" s="208"/>
      <c r="R158" s="208"/>
      <c r="S158" s="208"/>
      <c r="T158" s="209"/>
      <c r="AT158" s="210" t="s">
        <v>140</v>
      </c>
      <c r="AU158" s="210" t="s">
        <v>81</v>
      </c>
      <c r="AV158" s="14" t="s">
        <v>81</v>
      </c>
      <c r="AW158" s="14" t="s">
        <v>33</v>
      </c>
      <c r="AX158" s="14" t="s">
        <v>71</v>
      </c>
      <c r="AY158" s="210" t="s">
        <v>126</v>
      </c>
    </row>
    <row r="159" spans="1:65" s="15" customFormat="1" ht="11.25">
      <c r="B159" s="211"/>
      <c r="C159" s="212"/>
      <c r="D159" s="183" t="s">
        <v>140</v>
      </c>
      <c r="E159" s="213" t="s">
        <v>19</v>
      </c>
      <c r="F159" s="214" t="s">
        <v>145</v>
      </c>
      <c r="G159" s="212"/>
      <c r="H159" s="215">
        <v>195.47699999999998</v>
      </c>
      <c r="I159" s="216"/>
      <c r="J159" s="212"/>
      <c r="K159" s="212"/>
      <c r="L159" s="217"/>
      <c r="M159" s="218"/>
      <c r="N159" s="219"/>
      <c r="O159" s="219"/>
      <c r="P159" s="219"/>
      <c r="Q159" s="219"/>
      <c r="R159" s="219"/>
      <c r="S159" s="219"/>
      <c r="T159" s="220"/>
      <c r="AT159" s="221" t="s">
        <v>140</v>
      </c>
      <c r="AU159" s="221" t="s">
        <v>81</v>
      </c>
      <c r="AV159" s="15" t="s">
        <v>134</v>
      </c>
      <c r="AW159" s="15" t="s">
        <v>33</v>
      </c>
      <c r="AX159" s="15" t="s">
        <v>79</v>
      </c>
      <c r="AY159" s="221" t="s">
        <v>126</v>
      </c>
    </row>
    <row r="160" spans="1:65" s="2" customFormat="1" ht="24.2" customHeight="1">
      <c r="A160" s="35"/>
      <c r="B160" s="36"/>
      <c r="C160" s="170" t="s">
        <v>202</v>
      </c>
      <c r="D160" s="170" t="s">
        <v>129</v>
      </c>
      <c r="E160" s="171" t="s">
        <v>203</v>
      </c>
      <c r="F160" s="172" t="s">
        <v>204</v>
      </c>
      <c r="G160" s="173" t="s">
        <v>148</v>
      </c>
      <c r="H160" s="174">
        <v>95.4</v>
      </c>
      <c r="I160" s="175"/>
      <c r="J160" s="176">
        <f>ROUND(I160*H160,2)</f>
        <v>0</v>
      </c>
      <c r="K160" s="172" t="s">
        <v>133</v>
      </c>
      <c r="L160" s="40"/>
      <c r="M160" s="177" t="s">
        <v>19</v>
      </c>
      <c r="N160" s="178" t="s">
        <v>42</v>
      </c>
      <c r="O160" s="65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1" t="s">
        <v>134</v>
      </c>
      <c r="AT160" s="181" t="s">
        <v>129</v>
      </c>
      <c r="AU160" s="181" t="s">
        <v>81</v>
      </c>
      <c r="AY160" s="18" t="s">
        <v>126</v>
      </c>
      <c r="BE160" s="182">
        <f>IF(N160="základní",J160,0)</f>
        <v>0</v>
      </c>
      <c r="BF160" s="182">
        <f>IF(N160="snížená",J160,0)</f>
        <v>0</v>
      </c>
      <c r="BG160" s="182">
        <f>IF(N160="zákl. přenesená",J160,0)</f>
        <v>0</v>
      </c>
      <c r="BH160" s="182">
        <f>IF(N160="sníž. přenesená",J160,0)</f>
        <v>0</v>
      </c>
      <c r="BI160" s="182">
        <f>IF(N160="nulová",J160,0)</f>
        <v>0</v>
      </c>
      <c r="BJ160" s="18" t="s">
        <v>79</v>
      </c>
      <c r="BK160" s="182">
        <f>ROUND(I160*H160,2)</f>
        <v>0</v>
      </c>
      <c r="BL160" s="18" t="s">
        <v>134</v>
      </c>
      <c r="BM160" s="181" t="s">
        <v>205</v>
      </c>
    </row>
    <row r="161" spans="1:65" s="2" customFormat="1" ht="19.5">
      <c r="A161" s="35"/>
      <c r="B161" s="36"/>
      <c r="C161" s="37"/>
      <c r="D161" s="183" t="s">
        <v>136</v>
      </c>
      <c r="E161" s="37"/>
      <c r="F161" s="184" t="s">
        <v>206</v>
      </c>
      <c r="G161" s="37"/>
      <c r="H161" s="37"/>
      <c r="I161" s="185"/>
      <c r="J161" s="37"/>
      <c r="K161" s="37"/>
      <c r="L161" s="40"/>
      <c r="M161" s="186"/>
      <c r="N161" s="187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136</v>
      </c>
      <c r="AU161" s="18" t="s">
        <v>81</v>
      </c>
    </row>
    <row r="162" spans="1:65" s="2" customFormat="1" ht="11.25">
      <c r="A162" s="35"/>
      <c r="B162" s="36"/>
      <c r="C162" s="37"/>
      <c r="D162" s="188" t="s">
        <v>138</v>
      </c>
      <c r="E162" s="37"/>
      <c r="F162" s="189" t="s">
        <v>207</v>
      </c>
      <c r="G162" s="37"/>
      <c r="H162" s="37"/>
      <c r="I162" s="185"/>
      <c r="J162" s="37"/>
      <c r="K162" s="37"/>
      <c r="L162" s="40"/>
      <c r="M162" s="186"/>
      <c r="N162" s="187"/>
      <c r="O162" s="65"/>
      <c r="P162" s="65"/>
      <c r="Q162" s="65"/>
      <c r="R162" s="65"/>
      <c r="S162" s="65"/>
      <c r="T162" s="66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138</v>
      </c>
      <c r="AU162" s="18" t="s">
        <v>81</v>
      </c>
    </row>
    <row r="163" spans="1:65" s="13" customFormat="1" ht="11.25">
      <c r="B163" s="190"/>
      <c r="C163" s="191"/>
      <c r="D163" s="183" t="s">
        <v>140</v>
      </c>
      <c r="E163" s="192" t="s">
        <v>19</v>
      </c>
      <c r="F163" s="193" t="s">
        <v>185</v>
      </c>
      <c r="G163" s="191"/>
      <c r="H163" s="192" t="s">
        <v>19</v>
      </c>
      <c r="I163" s="194"/>
      <c r="J163" s="191"/>
      <c r="K163" s="191"/>
      <c r="L163" s="195"/>
      <c r="M163" s="196"/>
      <c r="N163" s="197"/>
      <c r="O163" s="197"/>
      <c r="P163" s="197"/>
      <c r="Q163" s="197"/>
      <c r="R163" s="197"/>
      <c r="S163" s="197"/>
      <c r="T163" s="198"/>
      <c r="AT163" s="199" t="s">
        <v>140</v>
      </c>
      <c r="AU163" s="199" t="s">
        <v>81</v>
      </c>
      <c r="AV163" s="13" t="s">
        <v>79</v>
      </c>
      <c r="AW163" s="13" t="s">
        <v>33</v>
      </c>
      <c r="AX163" s="13" t="s">
        <v>71</v>
      </c>
      <c r="AY163" s="199" t="s">
        <v>126</v>
      </c>
    </row>
    <row r="164" spans="1:65" s="14" customFormat="1" ht="11.25">
      <c r="B164" s="200"/>
      <c r="C164" s="201"/>
      <c r="D164" s="183" t="s">
        <v>140</v>
      </c>
      <c r="E164" s="202" t="s">
        <v>19</v>
      </c>
      <c r="F164" s="203" t="s">
        <v>208</v>
      </c>
      <c r="G164" s="201"/>
      <c r="H164" s="204">
        <v>95.4</v>
      </c>
      <c r="I164" s="205"/>
      <c r="J164" s="201"/>
      <c r="K164" s="201"/>
      <c r="L164" s="206"/>
      <c r="M164" s="207"/>
      <c r="N164" s="208"/>
      <c r="O164" s="208"/>
      <c r="P164" s="208"/>
      <c r="Q164" s="208"/>
      <c r="R164" s="208"/>
      <c r="S164" s="208"/>
      <c r="T164" s="209"/>
      <c r="AT164" s="210" t="s">
        <v>140</v>
      </c>
      <c r="AU164" s="210" t="s">
        <v>81</v>
      </c>
      <c r="AV164" s="14" t="s">
        <v>81</v>
      </c>
      <c r="AW164" s="14" t="s">
        <v>33</v>
      </c>
      <c r="AX164" s="14" t="s">
        <v>79</v>
      </c>
      <c r="AY164" s="210" t="s">
        <v>126</v>
      </c>
    </row>
    <row r="165" spans="1:65" s="2" customFormat="1" ht="24.2" customHeight="1">
      <c r="A165" s="35"/>
      <c r="B165" s="36"/>
      <c r="C165" s="170" t="s">
        <v>209</v>
      </c>
      <c r="D165" s="170" t="s">
        <v>129</v>
      </c>
      <c r="E165" s="171" t="s">
        <v>210</v>
      </c>
      <c r="F165" s="172" t="s">
        <v>211</v>
      </c>
      <c r="G165" s="173" t="s">
        <v>148</v>
      </c>
      <c r="H165" s="174">
        <v>75.450999999999993</v>
      </c>
      <c r="I165" s="175"/>
      <c r="J165" s="176">
        <f>ROUND(I165*H165,2)</f>
        <v>0</v>
      </c>
      <c r="K165" s="172" t="s">
        <v>212</v>
      </c>
      <c r="L165" s="40"/>
      <c r="M165" s="177" t="s">
        <v>19</v>
      </c>
      <c r="N165" s="178" t="s">
        <v>42</v>
      </c>
      <c r="O165" s="65"/>
      <c r="P165" s="179">
        <f>O165*H165</f>
        <v>0</v>
      </c>
      <c r="Q165" s="179">
        <v>1.9699999999999999E-2</v>
      </c>
      <c r="R165" s="179">
        <f>Q165*H165</f>
        <v>1.4863846999999997</v>
      </c>
      <c r="S165" s="179">
        <v>0</v>
      </c>
      <c r="T165" s="180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1" t="s">
        <v>134</v>
      </c>
      <c r="AT165" s="181" t="s">
        <v>129</v>
      </c>
      <c r="AU165" s="181" t="s">
        <v>81</v>
      </c>
      <c r="AY165" s="18" t="s">
        <v>126</v>
      </c>
      <c r="BE165" s="182">
        <f>IF(N165="základní",J165,0)</f>
        <v>0</v>
      </c>
      <c r="BF165" s="182">
        <f>IF(N165="snížená",J165,0)</f>
        <v>0</v>
      </c>
      <c r="BG165" s="182">
        <f>IF(N165="zákl. přenesená",J165,0)</f>
        <v>0</v>
      </c>
      <c r="BH165" s="182">
        <f>IF(N165="sníž. přenesená",J165,0)</f>
        <v>0</v>
      </c>
      <c r="BI165" s="182">
        <f>IF(N165="nulová",J165,0)</f>
        <v>0</v>
      </c>
      <c r="BJ165" s="18" t="s">
        <v>79</v>
      </c>
      <c r="BK165" s="182">
        <f>ROUND(I165*H165,2)</f>
        <v>0</v>
      </c>
      <c r="BL165" s="18" t="s">
        <v>134</v>
      </c>
      <c r="BM165" s="181" t="s">
        <v>213</v>
      </c>
    </row>
    <row r="166" spans="1:65" s="2" customFormat="1" ht="19.5">
      <c r="A166" s="35"/>
      <c r="B166" s="36"/>
      <c r="C166" s="37"/>
      <c r="D166" s="183" t="s">
        <v>136</v>
      </c>
      <c r="E166" s="37"/>
      <c r="F166" s="184" t="s">
        <v>211</v>
      </c>
      <c r="G166" s="37"/>
      <c r="H166" s="37"/>
      <c r="I166" s="185"/>
      <c r="J166" s="37"/>
      <c r="K166" s="37"/>
      <c r="L166" s="40"/>
      <c r="M166" s="186"/>
      <c r="N166" s="187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136</v>
      </c>
      <c r="AU166" s="18" t="s">
        <v>81</v>
      </c>
    </row>
    <row r="167" spans="1:65" s="13" customFormat="1" ht="11.25">
      <c r="B167" s="190"/>
      <c r="C167" s="191"/>
      <c r="D167" s="183" t="s">
        <v>140</v>
      </c>
      <c r="E167" s="192" t="s">
        <v>19</v>
      </c>
      <c r="F167" s="193" t="s">
        <v>185</v>
      </c>
      <c r="G167" s="191"/>
      <c r="H167" s="192" t="s">
        <v>19</v>
      </c>
      <c r="I167" s="194"/>
      <c r="J167" s="191"/>
      <c r="K167" s="191"/>
      <c r="L167" s="195"/>
      <c r="M167" s="196"/>
      <c r="N167" s="197"/>
      <c r="O167" s="197"/>
      <c r="P167" s="197"/>
      <c r="Q167" s="197"/>
      <c r="R167" s="197"/>
      <c r="S167" s="197"/>
      <c r="T167" s="198"/>
      <c r="AT167" s="199" t="s">
        <v>140</v>
      </c>
      <c r="AU167" s="199" t="s">
        <v>81</v>
      </c>
      <c r="AV167" s="13" t="s">
        <v>79</v>
      </c>
      <c r="AW167" s="13" t="s">
        <v>33</v>
      </c>
      <c r="AX167" s="13" t="s">
        <v>71</v>
      </c>
      <c r="AY167" s="199" t="s">
        <v>126</v>
      </c>
    </row>
    <row r="168" spans="1:65" s="14" customFormat="1" ht="22.5">
      <c r="B168" s="200"/>
      <c r="C168" s="201"/>
      <c r="D168" s="183" t="s">
        <v>140</v>
      </c>
      <c r="E168" s="202" t="s">
        <v>19</v>
      </c>
      <c r="F168" s="203" t="s">
        <v>214</v>
      </c>
      <c r="G168" s="201"/>
      <c r="H168" s="204">
        <v>67.771000000000001</v>
      </c>
      <c r="I168" s="205"/>
      <c r="J168" s="201"/>
      <c r="K168" s="201"/>
      <c r="L168" s="206"/>
      <c r="M168" s="207"/>
      <c r="N168" s="208"/>
      <c r="O168" s="208"/>
      <c r="P168" s="208"/>
      <c r="Q168" s="208"/>
      <c r="R168" s="208"/>
      <c r="S168" s="208"/>
      <c r="T168" s="209"/>
      <c r="AT168" s="210" t="s">
        <v>140</v>
      </c>
      <c r="AU168" s="210" t="s">
        <v>81</v>
      </c>
      <c r="AV168" s="14" t="s">
        <v>81</v>
      </c>
      <c r="AW168" s="14" t="s">
        <v>33</v>
      </c>
      <c r="AX168" s="14" t="s">
        <v>71</v>
      </c>
      <c r="AY168" s="210" t="s">
        <v>126</v>
      </c>
    </row>
    <row r="169" spans="1:65" s="14" customFormat="1" ht="11.25">
      <c r="B169" s="200"/>
      <c r="C169" s="201"/>
      <c r="D169" s="183" t="s">
        <v>140</v>
      </c>
      <c r="E169" s="202" t="s">
        <v>19</v>
      </c>
      <c r="F169" s="203" t="s">
        <v>215</v>
      </c>
      <c r="G169" s="201"/>
      <c r="H169" s="204">
        <v>7.68</v>
      </c>
      <c r="I169" s="205"/>
      <c r="J169" s="201"/>
      <c r="K169" s="201"/>
      <c r="L169" s="206"/>
      <c r="M169" s="207"/>
      <c r="N169" s="208"/>
      <c r="O169" s="208"/>
      <c r="P169" s="208"/>
      <c r="Q169" s="208"/>
      <c r="R169" s="208"/>
      <c r="S169" s="208"/>
      <c r="T169" s="209"/>
      <c r="AT169" s="210" t="s">
        <v>140</v>
      </c>
      <c r="AU169" s="210" t="s">
        <v>81</v>
      </c>
      <c r="AV169" s="14" t="s">
        <v>81</v>
      </c>
      <c r="AW169" s="14" t="s">
        <v>33</v>
      </c>
      <c r="AX169" s="14" t="s">
        <v>71</v>
      </c>
      <c r="AY169" s="210" t="s">
        <v>126</v>
      </c>
    </row>
    <row r="170" spans="1:65" s="15" customFormat="1" ht="11.25">
      <c r="B170" s="211"/>
      <c r="C170" s="212"/>
      <c r="D170" s="183" t="s">
        <v>140</v>
      </c>
      <c r="E170" s="213" t="s">
        <v>19</v>
      </c>
      <c r="F170" s="214" t="s">
        <v>145</v>
      </c>
      <c r="G170" s="212"/>
      <c r="H170" s="215">
        <v>75.450999999999993</v>
      </c>
      <c r="I170" s="216"/>
      <c r="J170" s="212"/>
      <c r="K170" s="212"/>
      <c r="L170" s="217"/>
      <c r="M170" s="218"/>
      <c r="N170" s="219"/>
      <c r="O170" s="219"/>
      <c r="P170" s="219"/>
      <c r="Q170" s="219"/>
      <c r="R170" s="219"/>
      <c r="S170" s="219"/>
      <c r="T170" s="220"/>
      <c r="AT170" s="221" t="s">
        <v>140</v>
      </c>
      <c r="AU170" s="221" t="s">
        <v>81</v>
      </c>
      <c r="AV170" s="15" t="s">
        <v>134</v>
      </c>
      <c r="AW170" s="15" t="s">
        <v>33</v>
      </c>
      <c r="AX170" s="15" t="s">
        <v>79</v>
      </c>
      <c r="AY170" s="221" t="s">
        <v>126</v>
      </c>
    </row>
    <row r="171" spans="1:65" s="2" customFormat="1" ht="16.5" customHeight="1">
      <c r="A171" s="35"/>
      <c r="B171" s="36"/>
      <c r="C171" s="170" t="s">
        <v>216</v>
      </c>
      <c r="D171" s="170" t="s">
        <v>129</v>
      </c>
      <c r="E171" s="171" t="s">
        <v>217</v>
      </c>
      <c r="F171" s="172" t="s">
        <v>218</v>
      </c>
      <c r="G171" s="173" t="s">
        <v>148</v>
      </c>
      <c r="H171" s="174">
        <v>3</v>
      </c>
      <c r="I171" s="175"/>
      <c r="J171" s="176">
        <f>ROUND(I171*H171,2)</f>
        <v>0</v>
      </c>
      <c r="K171" s="172" t="s">
        <v>133</v>
      </c>
      <c r="L171" s="40"/>
      <c r="M171" s="177" t="s">
        <v>19</v>
      </c>
      <c r="N171" s="178" t="s">
        <v>42</v>
      </c>
      <c r="O171" s="65"/>
      <c r="P171" s="179">
        <f>O171*H171</f>
        <v>0</v>
      </c>
      <c r="Q171" s="179">
        <v>1.925E-2</v>
      </c>
      <c r="R171" s="179">
        <f>Q171*H171</f>
        <v>5.7749999999999996E-2</v>
      </c>
      <c r="S171" s="179">
        <v>0.02</v>
      </c>
      <c r="T171" s="180">
        <f>S171*H171</f>
        <v>0.06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1" t="s">
        <v>134</v>
      </c>
      <c r="AT171" s="181" t="s">
        <v>129</v>
      </c>
      <c r="AU171" s="181" t="s">
        <v>81</v>
      </c>
      <c r="AY171" s="18" t="s">
        <v>126</v>
      </c>
      <c r="BE171" s="182">
        <f>IF(N171="základní",J171,0)</f>
        <v>0</v>
      </c>
      <c r="BF171" s="182">
        <f>IF(N171="snížená",J171,0)</f>
        <v>0</v>
      </c>
      <c r="BG171" s="182">
        <f>IF(N171="zákl. přenesená",J171,0)</f>
        <v>0</v>
      </c>
      <c r="BH171" s="182">
        <f>IF(N171="sníž. přenesená",J171,0)</f>
        <v>0</v>
      </c>
      <c r="BI171" s="182">
        <f>IF(N171="nulová",J171,0)</f>
        <v>0</v>
      </c>
      <c r="BJ171" s="18" t="s">
        <v>79</v>
      </c>
      <c r="BK171" s="182">
        <f>ROUND(I171*H171,2)</f>
        <v>0</v>
      </c>
      <c r="BL171" s="18" t="s">
        <v>134</v>
      </c>
      <c r="BM171" s="181" t="s">
        <v>219</v>
      </c>
    </row>
    <row r="172" spans="1:65" s="2" customFormat="1" ht="19.5">
      <c r="A172" s="35"/>
      <c r="B172" s="36"/>
      <c r="C172" s="37"/>
      <c r="D172" s="183" t="s">
        <v>136</v>
      </c>
      <c r="E172" s="37"/>
      <c r="F172" s="184" t="s">
        <v>220</v>
      </c>
      <c r="G172" s="37"/>
      <c r="H172" s="37"/>
      <c r="I172" s="185"/>
      <c r="J172" s="37"/>
      <c r="K172" s="37"/>
      <c r="L172" s="40"/>
      <c r="M172" s="186"/>
      <c r="N172" s="187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136</v>
      </c>
      <c r="AU172" s="18" t="s">
        <v>81</v>
      </c>
    </row>
    <row r="173" spans="1:65" s="2" customFormat="1" ht="11.25">
      <c r="A173" s="35"/>
      <c r="B173" s="36"/>
      <c r="C173" s="37"/>
      <c r="D173" s="188" t="s">
        <v>138</v>
      </c>
      <c r="E173" s="37"/>
      <c r="F173" s="189" t="s">
        <v>221</v>
      </c>
      <c r="G173" s="37"/>
      <c r="H173" s="37"/>
      <c r="I173" s="185"/>
      <c r="J173" s="37"/>
      <c r="K173" s="37"/>
      <c r="L173" s="40"/>
      <c r="M173" s="186"/>
      <c r="N173" s="187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138</v>
      </c>
      <c r="AU173" s="18" t="s">
        <v>81</v>
      </c>
    </row>
    <row r="174" spans="1:65" s="14" customFormat="1" ht="11.25">
      <c r="B174" s="200"/>
      <c r="C174" s="201"/>
      <c r="D174" s="183" t="s">
        <v>140</v>
      </c>
      <c r="E174" s="202" t="s">
        <v>19</v>
      </c>
      <c r="F174" s="203" t="s">
        <v>222</v>
      </c>
      <c r="G174" s="201"/>
      <c r="H174" s="204">
        <v>3</v>
      </c>
      <c r="I174" s="205"/>
      <c r="J174" s="201"/>
      <c r="K174" s="201"/>
      <c r="L174" s="206"/>
      <c r="M174" s="207"/>
      <c r="N174" s="208"/>
      <c r="O174" s="208"/>
      <c r="P174" s="208"/>
      <c r="Q174" s="208"/>
      <c r="R174" s="208"/>
      <c r="S174" s="208"/>
      <c r="T174" s="209"/>
      <c r="AT174" s="210" t="s">
        <v>140</v>
      </c>
      <c r="AU174" s="210" t="s">
        <v>81</v>
      </c>
      <c r="AV174" s="14" t="s">
        <v>81</v>
      </c>
      <c r="AW174" s="14" t="s">
        <v>33</v>
      </c>
      <c r="AX174" s="14" t="s">
        <v>79</v>
      </c>
      <c r="AY174" s="210" t="s">
        <v>126</v>
      </c>
    </row>
    <row r="175" spans="1:65" s="2" customFormat="1" ht="24.2" customHeight="1">
      <c r="A175" s="35"/>
      <c r="B175" s="36"/>
      <c r="C175" s="170" t="s">
        <v>223</v>
      </c>
      <c r="D175" s="170" t="s">
        <v>129</v>
      </c>
      <c r="E175" s="171" t="s">
        <v>224</v>
      </c>
      <c r="F175" s="172" t="s">
        <v>225</v>
      </c>
      <c r="G175" s="173" t="s">
        <v>148</v>
      </c>
      <c r="H175" s="174">
        <v>77.400000000000006</v>
      </c>
      <c r="I175" s="175"/>
      <c r="J175" s="176">
        <f>ROUND(I175*H175,2)</f>
        <v>0</v>
      </c>
      <c r="K175" s="172" t="s">
        <v>133</v>
      </c>
      <c r="L175" s="40"/>
      <c r="M175" s="177" t="s">
        <v>19</v>
      </c>
      <c r="N175" s="178" t="s">
        <v>42</v>
      </c>
      <c r="O175" s="65"/>
      <c r="P175" s="179">
        <f>O175*H175</f>
        <v>0</v>
      </c>
      <c r="Q175" s="179">
        <v>2.2000000000000001E-4</v>
      </c>
      <c r="R175" s="179">
        <f>Q175*H175</f>
        <v>1.7028000000000001E-2</v>
      </c>
      <c r="S175" s="179">
        <v>2E-3</v>
      </c>
      <c r="T175" s="180">
        <f>S175*H175</f>
        <v>0.15480000000000002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1" t="s">
        <v>134</v>
      </c>
      <c r="AT175" s="181" t="s">
        <v>129</v>
      </c>
      <c r="AU175" s="181" t="s">
        <v>81</v>
      </c>
      <c r="AY175" s="18" t="s">
        <v>126</v>
      </c>
      <c r="BE175" s="182">
        <f>IF(N175="základní",J175,0)</f>
        <v>0</v>
      </c>
      <c r="BF175" s="182">
        <f>IF(N175="snížená",J175,0)</f>
        <v>0</v>
      </c>
      <c r="BG175" s="182">
        <f>IF(N175="zákl. přenesená",J175,0)</f>
        <v>0</v>
      </c>
      <c r="BH175" s="182">
        <f>IF(N175="sníž. přenesená",J175,0)</f>
        <v>0</v>
      </c>
      <c r="BI175" s="182">
        <f>IF(N175="nulová",J175,0)</f>
        <v>0</v>
      </c>
      <c r="BJ175" s="18" t="s">
        <v>79</v>
      </c>
      <c r="BK175" s="182">
        <f>ROUND(I175*H175,2)</f>
        <v>0</v>
      </c>
      <c r="BL175" s="18" t="s">
        <v>134</v>
      </c>
      <c r="BM175" s="181" t="s">
        <v>226</v>
      </c>
    </row>
    <row r="176" spans="1:65" s="2" customFormat="1" ht="29.25">
      <c r="A176" s="35"/>
      <c r="B176" s="36"/>
      <c r="C176" s="37"/>
      <c r="D176" s="183" t="s">
        <v>136</v>
      </c>
      <c r="E176" s="37"/>
      <c r="F176" s="184" t="s">
        <v>227</v>
      </c>
      <c r="G176" s="37"/>
      <c r="H176" s="37"/>
      <c r="I176" s="185"/>
      <c r="J176" s="37"/>
      <c r="K176" s="37"/>
      <c r="L176" s="40"/>
      <c r="M176" s="186"/>
      <c r="N176" s="187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136</v>
      </c>
      <c r="AU176" s="18" t="s">
        <v>81</v>
      </c>
    </row>
    <row r="177" spans="1:65" s="2" customFormat="1" ht="11.25">
      <c r="A177" s="35"/>
      <c r="B177" s="36"/>
      <c r="C177" s="37"/>
      <c r="D177" s="188" t="s">
        <v>138</v>
      </c>
      <c r="E177" s="37"/>
      <c r="F177" s="189" t="s">
        <v>228</v>
      </c>
      <c r="G177" s="37"/>
      <c r="H177" s="37"/>
      <c r="I177" s="185"/>
      <c r="J177" s="37"/>
      <c r="K177" s="37"/>
      <c r="L177" s="40"/>
      <c r="M177" s="186"/>
      <c r="N177" s="187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138</v>
      </c>
      <c r="AU177" s="18" t="s">
        <v>81</v>
      </c>
    </row>
    <row r="178" spans="1:65" s="13" customFormat="1" ht="11.25">
      <c r="B178" s="190"/>
      <c r="C178" s="191"/>
      <c r="D178" s="183" t="s">
        <v>140</v>
      </c>
      <c r="E178" s="192" t="s">
        <v>19</v>
      </c>
      <c r="F178" s="193" t="s">
        <v>229</v>
      </c>
      <c r="G178" s="191"/>
      <c r="H178" s="192" t="s">
        <v>19</v>
      </c>
      <c r="I178" s="194"/>
      <c r="J178" s="191"/>
      <c r="K178" s="191"/>
      <c r="L178" s="195"/>
      <c r="M178" s="196"/>
      <c r="N178" s="197"/>
      <c r="O178" s="197"/>
      <c r="P178" s="197"/>
      <c r="Q178" s="197"/>
      <c r="R178" s="197"/>
      <c r="S178" s="197"/>
      <c r="T178" s="198"/>
      <c r="AT178" s="199" t="s">
        <v>140</v>
      </c>
      <c r="AU178" s="199" t="s">
        <v>81</v>
      </c>
      <c r="AV178" s="13" t="s">
        <v>79</v>
      </c>
      <c r="AW178" s="13" t="s">
        <v>33</v>
      </c>
      <c r="AX178" s="13" t="s">
        <v>71</v>
      </c>
      <c r="AY178" s="199" t="s">
        <v>126</v>
      </c>
    </row>
    <row r="179" spans="1:65" s="14" customFormat="1" ht="11.25">
      <c r="B179" s="200"/>
      <c r="C179" s="201"/>
      <c r="D179" s="183" t="s">
        <v>140</v>
      </c>
      <c r="E179" s="202" t="s">
        <v>19</v>
      </c>
      <c r="F179" s="203" t="s">
        <v>230</v>
      </c>
      <c r="G179" s="201"/>
      <c r="H179" s="204">
        <v>52.4</v>
      </c>
      <c r="I179" s="205"/>
      <c r="J179" s="201"/>
      <c r="K179" s="201"/>
      <c r="L179" s="206"/>
      <c r="M179" s="207"/>
      <c r="N179" s="208"/>
      <c r="O179" s="208"/>
      <c r="P179" s="208"/>
      <c r="Q179" s="208"/>
      <c r="R179" s="208"/>
      <c r="S179" s="208"/>
      <c r="T179" s="209"/>
      <c r="AT179" s="210" t="s">
        <v>140</v>
      </c>
      <c r="AU179" s="210" t="s">
        <v>81</v>
      </c>
      <c r="AV179" s="14" t="s">
        <v>81</v>
      </c>
      <c r="AW179" s="14" t="s">
        <v>33</v>
      </c>
      <c r="AX179" s="14" t="s">
        <v>71</v>
      </c>
      <c r="AY179" s="210" t="s">
        <v>126</v>
      </c>
    </row>
    <row r="180" spans="1:65" s="14" customFormat="1" ht="11.25">
      <c r="B180" s="200"/>
      <c r="C180" s="201"/>
      <c r="D180" s="183" t="s">
        <v>140</v>
      </c>
      <c r="E180" s="202" t="s">
        <v>19</v>
      </c>
      <c r="F180" s="203" t="s">
        <v>231</v>
      </c>
      <c r="G180" s="201"/>
      <c r="H180" s="204">
        <v>25</v>
      </c>
      <c r="I180" s="205"/>
      <c r="J180" s="201"/>
      <c r="K180" s="201"/>
      <c r="L180" s="206"/>
      <c r="M180" s="207"/>
      <c r="N180" s="208"/>
      <c r="O180" s="208"/>
      <c r="P180" s="208"/>
      <c r="Q180" s="208"/>
      <c r="R180" s="208"/>
      <c r="S180" s="208"/>
      <c r="T180" s="209"/>
      <c r="AT180" s="210" t="s">
        <v>140</v>
      </c>
      <c r="AU180" s="210" t="s">
        <v>81</v>
      </c>
      <c r="AV180" s="14" t="s">
        <v>81</v>
      </c>
      <c r="AW180" s="14" t="s">
        <v>33</v>
      </c>
      <c r="AX180" s="14" t="s">
        <v>71</v>
      </c>
      <c r="AY180" s="210" t="s">
        <v>126</v>
      </c>
    </row>
    <row r="181" spans="1:65" s="15" customFormat="1" ht="11.25">
      <c r="B181" s="211"/>
      <c r="C181" s="212"/>
      <c r="D181" s="183" t="s">
        <v>140</v>
      </c>
      <c r="E181" s="213" t="s">
        <v>19</v>
      </c>
      <c r="F181" s="214" t="s">
        <v>145</v>
      </c>
      <c r="G181" s="212"/>
      <c r="H181" s="215">
        <v>77.400000000000006</v>
      </c>
      <c r="I181" s="216"/>
      <c r="J181" s="212"/>
      <c r="K181" s="212"/>
      <c r="L181" s="217"/>
      <c r="M181" s="218"/>
      <c r="N181" s="219"/>
      <c r="O181" s="219"/>
      <c r="P181" s="219"/>
      <c r="Q181" s="219"/>
      <c r="R181" s="219"/>
      <c r="S181" s="219"/>
      <c r="T181" s="220"/>
      <c r="AT181" s="221" t="s">
        <v>140</v>
      </c>
      <c r="AU181" s="221" t="s">
        <v>81</v>
      </c>
      <c r="AV181" s="15" t="s">
        <v>134</v>
      </c>
      <c r="AW181" s="15" t="s">
        <v>33</v>
      </c>
      <c r="AX181" s="15" t="s">
        <v>79</v>
      </c>
      <c r="AY181" s="221" t="s">
        <v>126</v>
      </c>
    </row>
    <row r="182" spans="1:65" s="12" customFormat="1" ht="22.9" customHeight="1">
      <c r="B182" s="154"/>
      <c r="C182" s="155"/>
      <c r="D182" s="156" t="s">
        <v>70</v>
      </c>
      <c r="E182" s="168" t="s">
        <v>232</v>
      </c>
      <c r="F182" s="168" t="s">
        <v>233</v>
      </c>
      <c r="G182" s="155"/>
      <c r="H182" s="155"/>
      <c r="I182" s="158"/>
      <c r="J182" s="169">
        <f>BK182</f>
        <v>0</v>
      </c>
      <c r="K182" s="155"/>
      <c r="L182" s="160"/>
      <c r="M182" s="161"/>
      <c r="N182" s="162"/>
      <c r="O182" s="162"/>
      <c r="P182" s="163">
        <f>SUM(P183:P208)</f>
        <v>0</v>
      </c>
      <c r="Q182" s="162"/>
      <c r="R182" s="163">
        <f>SUM(R183:R208)</f>
        <v>3.0153013599999996</v>
      </c>
      <c r="S182" s="162"/>
      <c r="T182" s="164">
        <f>SUM(T183:T208)</f>
        <v>0</v>
      </c>
      <c r="AR182" s="165" t="s">
        <v>79</v>
      </c>
      <c r="AT182" s="166" t="s">
        <v>70</v>
      </c>
      <c r="AU182" s="166" t="s">
        <v>79</v>
      </c>
      <c r="AY182" s="165" t="s">
        <v>126</v>
      </c>
      <c r="BK182" s="167">
        <f>SUM(BK183:BK208)</f>
        <v>0</v>
      </c>
    </row>
    <row r="183" spans="1:65" s="2" customFormat="1" ht="16.5" customHeight="1">
      <c r="A183" s="35"/>
      <c r="B183" s="36"/>
      <c r="C183" s="170" t="s">
        <v>234</v>
      </c>
      <c r="D183" s="170" t="s">
        <v>129</v>
      </c>
      <c r="E183" s="171" t="s">
        <v>235</v>
      </c>
      <c r="F183" s="172" t="s">
        <v>236</v>
      </c>
      <c r="G183" s="173" t="s">
        <v>148</v>
      </c>
      <c r="H183" s="174">
        <v>9.1199999999999992</v>
      </c>
      <c r="I183" s="175"/>
      <c r="J183" s="176">
        <f>ROUND(I183*H183,2)</f>
        <v>0</v>
      </c>
      <c r="K183" s="172" t="s">
        <v>133</v>
      </c>
      <c r="L183" s="40"/>
      <c r="M183" s="177" t="s">
        <v>19</v>
      </c>
      <c r="N183" s="178" t="s">
        <v>42</v>
      </c>
      <c r="O183" s="65"/>
      <c r="P183" s="179">
        <f>O183*H183</f>
        <v>0</v>
      </c>
      <c r="Q183" s="179">
        <v>1.3520000000000001E-2</v>
      </c>
      <c r="R183" s="179">
        <f>Q183*H183</f>
        <v>0.12330239999999999</v>
      </c>
      <c r="S183" s="179">
        <v>0</v>
      </c>
      <c r="T183" s="180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81" t="s">
        <v>134</v>
      </c>
      <c r="AT183" s="181" t="s">
        <v>129</v>
      </c>
      <c r="AU183" s="181" t="s">
        <v>81</v>
      </c>
      <c r="AY183" s="18" t="s">
        <v>126</v>
      </c>
      <c r="BE183" s="182">
        <f>IF(N183="základní",J183,0)</f>
        <v>0</v>
      </c>
      <c r="BF183" s="182">
        <f>IF(N183="snížená",J183,0)</f>
        <v>0</v>
      </c>
      <c r="BG183" s="182">
        <f>IF(N183="zákl. přenesená",J183,0)</f>
        <v>0</v>
      </c>
      <c r="BH183" s="182">
        <f>IF(N183="sníž. přenesená",J183,0)</f>
        <v>0</v>
      </c>
      <c r="BI183" s="182">
        <f>IF(N183="nulová",J183,0)</f>
        <v>0</v>
      </c>
      <c r="BJ183" s="18" t="s">
        <v>79</v>
      </c>
      <c r="BK183" s="182">
        <f>ROUND(I183*H183,2)</f>
        <v>0</v>
      </c>
      <c r="BL183" s="18" t="s">
        <v>134</v>
      </c>
      <c r="BM183" s="181" t="s">
        <v>237</v>
      </c>
    </row>
    <row r="184" spans="1:65" s="2" customFormat="1" ht="11.25">
      <c r="A184" s="35"/>
      <c r="B184" s="36"/>
      <c r="C184" s="37"/>
      <c r="D184" s="183" t="s">
        <v>136</v>
      </c>
      <c r="E184" s="37"/>
      <c r="F184" s="184" t="s">
        <v>238</v>
      </c>
      <c r="G184" s="37"/>
      <c r="H184" s="37"/>
      <c r="I184" s="185"/>
      <c r="J184" s="37"/>
      <c r="K184" s="37"/>
      <c r="L184" s="40"/>
      <c r="M184" s="186"/>
      <c r="N184" s="187"/>
      <c r="O184" s="65"/>
      <c r="P184" s="65"/>
      <c r="Q184" s="65"/>
      <c r="R184" s="65"/>
      <c r="S184" s="65"/>
      <c r="T184" s="66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136</v>
      </c>
      <c r="AU184" s="18" t="s">
        <v>81</v>
      </c>
    </row>
    <row r="185" spans="1:65" s="2" customFormat="1" ht="11.25">
      <c r="A185" s="35"/>
      <c r="B185" s="36"/>
      <c r="C185" s="37"/>
      <c r="D185" s="188" t="s">
        <v>138</v>
      </c>
      <c r="E185" s="37"/>
      <c r="F185" s="189" t="s">
        <v>239</v>
      </c>
      <c r="G185" s="37"/>
      <c r="H185" s="37"/>
      <c r="I185" s="185"/>
      <c r="J185" s="37"/>
      <c r="K185" s="37"/>
      <c r="L185" s="40"/>
      <c r="M185" s="186"/>
      <c r="N185" s="187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138</v>
      </c>
      <c r="AU185" s="18" t="s">
        <v>81</v>
      </c>
    </row>
    <row r="186" spans="1:65" s="13" customFormat="1" ht="11.25">
      <c r="B186" s="190"/>
      <c r="C186" s="191"/>
      <c r="D186" s="183" t="s">
        <v>140</v>
      </c>
      <c r="E186" s="192" t="s">
        <v>19</v>
      </c>
      <c r="F186" s="193" t="s">
        <v>240</v>
      </c>
      <c r="G186" s="191"/>
      <c r="H186" s="192" t="s">
        <v>19</v>
      </c>
      <c r="I186" s="194"/>
      <c r="J186" s="191"/>
      <c r="K186" s="191"/>
      <c r="L186" s="195"/>
      <c r="M186" s="196"/>
      <c r="N186" s="197"/>
      <c r="O186" s="197"/>
      <c r="P186" s="197"/>
      <c r="Q186" s="197"/>
      <c r="R186" s="197"/>
      <c r="S186" s="197"/>
      <c r="T186" s="198"/>
      <c r="AT186" s="199" t="s">
        <v>140</v>
      </c>
      <c r="AU186" s="199" t="s">
        <v>81</v>
      </c>
      <c r="AV186" s="13" t="s">
        <v>79</v>
      </c>
      <c r="AW186" s="13" t="s">
        <v>33</v>
      </c>
      <c r="AX186" s="13" t="s">
        <v>71</v>
      </c>
      <c r="AY186" s="199" t="s">
        <v>126</v>
      </c>
    </row>
    <row r="187" spans="1:65" s="13" customFormat="1" ht="11.25">
      <c r="B187" s="190"/>
      <c r="C187" s="191"/>
      <c r="D187" s="183" t="s">
        <v>140</v>
      </c>
      <c r="E187" s="192" t="s">
        <v>19</v>
      </c>
      <c r="F187" s="193" t="s">
        <v>241</v>
      </c>
      <c r="G187" s="191"/>
      <c r="H187" s="192" t="s">
        <v>19</v>
      </c>
      <c r="I187" s="194"/>
      <c r="J187" s="191"/>
      <c r="K187" s="191"/>
      <c r="L187" s="195"/>
      <c r="M187" s="196"/>
      <c r="N187" s="197"/>
      <c r="O187" s="197"/>
      <c r="P187" s="197"/>
      <c r="Q187" s="197"/>
      <c r="R187" s="197"/>
      <c r="S187" s="197"/>
      <c r="T187" s="198"/>
      <c r="AT187" s="199" t="s">
        <v>140</v>
      </c>
      <c r="AU187" s="199" t="s">
        <v>81</v>
      </c>
      <c r="AV187" s="13" t="s">
        <v>79</v>
      </c>
      <c r="AW187" s="13" t="s">
        <v>33</v>
      </c>
      <c r="AX187" s="13" t="s">
        <v>71</v>
      </c>
      <c r="AY187" s="199" t="s">
        <v>126</v>
      </c>
    </row>
    <row r="188" spans="1:65" s="14" customFormat="1" ht="11.25">
      <c r="B188" s="200"/>
      <c r="C188" s="201"/>
      <c r="D188" s="183" t="s">
        <v>140</v>
      </c>
      <c r="E188" s="202" t="s">
        <v>19</v>
      </c>
      <c r="F188" s="203" t="s">
        <v>242</v>
      </c>
      <c r="G188" s="201"/>
      <c r="H188" s="204">
        <v>9.1199999999999992</v>
      </c>
      <c r="I188" s="205"/>
      <c r="J188" s="201"/>
      <c r="K188" s="201"/>
      <c r="L188" s="206"/>
      <c r="M188" s="207"/>
      <c r="N188" s="208"/>
      <c r="O188" s="208"/>
      <c r="P188" s="208"/>
      <c r="Q188" s="208"/>
      <c r="R188" s="208"/>
      <c r="S188" s="208"/>
      <c r="T188" s="209"/>
      <c r="AT188" s="210" t="s">
        <v>140</v>
      </c>
      <c r="AU188" s="210" t="s">
        <v>81</v>
      </c>
      <c r="AV188" s="14" t="s">
        <v>81</v>
      </c>
      <c r="AW188" s="14" t="s">
        <v>33</v>
      </c>
      <c r="AX188" s="14" t="s">
        <v>79</v>
      </c>
      <c r="AY188" s="210" t="s">
        <v>126</v>
      </c>
    </row>
    <row r="189" spans="1:65" s="2" customFormat="1" ht="16.5" customHeight="1">
      <c r="A189" s="35"/>
      <c r="B189" s="36"/>
      <c r="C189" s="170" t="s">
        <v>243</v>
      </c>
      <c r="D189" s="170" t="s">
        <v>129</v>
      </c>
      <c r="E189" s="171" t="s">
        <v>244</v>
      </c>
      <c r="F189" s="172" t="s">
        <v>245</v>
      </c>
      <c r="G189" s="173" t="s">
        <v>148</v>
      </c>
      <c r="H189" s="174">
        <v>9.1199999999999992</v>
      </c>
      <c r="I189" s="175"/>
      <c r="J189" s="176">
        <f>ROUND(I189*H189,2)</f>
        <v>0</v>
      </c>
      <c r="K189" s="172" t="s">
        <v>133</v>
      </c>
      <c r="L189" s="40"/>
      <c r="M189" s="177" t="s">
        <v>19</v>
      </c>
      <c r="N189" s="178" t="s">
        <v>42</v>
      </c>
      <c r="O189" s="65"/>
      <c r="P189" s="179">
        <f>O189*H189</f>
        <v>0</v>
      </c>
      <c r="Q189" s="179">
        <v>0</v>
      </c>
      <c r="R189" s="179">
        <f>Q189*H189</f>
        <v>0</v>
      </c>
      <c r="S189" s="179">
        <v>0</v>
      </c>
      <c r="T189" s="180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81" t="s">
        <v>134</v>
      </c>
      <c r="AT189" s="181" t="s">
        <v>129</v>
      </c>
      <c r="AU189" s="181" t="s">
        <v>81</v>
      </c>
      <c r="AY189" s="18" t="s">
        <v>126</v>
      </c>
      <c r="BE189" s="182">
        <f>IF(N189="základní",J189,0)</f>
        <v>0</v>
      </c>
      <c r="BF189" s="182">
        <f>IF(N189="snížená",J189,0)</f>
        <v>0</v>
      </c>
      <c r="BG189" s="182">
        <f>IF(N189="zákl. přenesená",J189,0)</f>
        <v>0</v>
      </c>
      <c r="BH189" s="182">
        <f>IF(N189="sníž. přenesená",J189,0)</f>
        <v>0</v>
      </c>
      <c r="BI189" s="182">
        <f>IF(N189="nulová",J189,0)</f>
        <v>0</v>
      </c>
      <c r="BJ189" s="18" t="s">
        <v>79</v>
      </c>
      <c r="BK189" s="182">
        <f>ROUND(I189*H189,2)</f>
        <v>0</v>
      </c>
      <c r="BL189" s="18" t="s">
        <v>134</v>
      </c>
      <c r="BM189" s="181" t="s">
        <v>246</v>
      </c>
    </row>
    <row r="190" spans="1:65" s="2" customFormat="1" ht="11.25">
      <c r="A190" s="35"/>
      <c r="B190" s="36"/>
      <c r="C190" s="37"/>
      <c r="D190" s="183" t="s">
        <v>136</v>
      </c>
      <c r="E190" s="37"/>
      <c r="F190" s="184" t="s">
        <v>247</v>
      </c>
      <c r="G190" s="37"/>
      <c r="H190" s="37"/>
      <c r="I190" s="185"/>
      <c r="J190" s="37"/>
      <c r="K190" s="37"/>
      <c r="L190" s="40"/>
      <c r="M190" s="186"/>
      <c r="N190" s="187"/>
      <c r="O190" s="65"/>
      <c r="P190" s="65"/>
      <c r="Q190" s="65"/>
      <c r="R190" s="65"/>
      <c r="S190" s="65"/>
      <c r="T190" s="66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136</v>
      </c>
      <c r="AU190" s="18" t="s">
        <v>81</v>
      </c>
    </row>
    <row r="191" spans="1:65" s="2" customFormat="1" ht="11.25">
      <c r="A191" s="35"/>
      <c r="B191" s="36"/>
      <c r="C191" s="37"/>
      <c r="D191" s="188" t="s">
        <v>138</v>
      </c>
      <c r="E191" s="37"/>
      <c r="F191" s="189" t="s">
        <v>248</v>
      </c>
      <c r="G191" s="37"/>
      <c r="H191" s="37"/>
      <c r="I191" s="185"/>
      <c r="J191" s="37"/>
      <c r="K191" s="37"/>
      <c r="L191" s="40"/>
      <c r="M191" s="186"/>
      <c r="N191" s="187"/>
      <c r="O191" s="65"/>
      <c r="P191" s="65"/>
      <c r="Q191" s="65"/>
      <c r="R191" s="65"/>
      <c r="S191" s="65"/>
      <c r="T191" s="66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138</v>
      </c>
      <c r="AU191" s="18" t="s">
        <v>81</v>
      </c>
    </row>
    <row r="192" spans="1:65" s="13" customFormat="1" ht="11.25">
      <c r="B192" s="190"/>
      <c r="C192" s="191"/>
      <c r="D192" s="183" t="s">
        <v>140</v>
      </c>
      <c r="E192" s="192" t="s">
        <v>19</v>
      </c>
      <c r="F192" s="193" t="s">
        <v>240</v>
      </c>
      <c r="G192" s="191"/>
      <c r="H192" s="192" t="s">
        <v>19</v>
      </c>
      <c r="I192" s="194"/>
      <c r="J192" s="191"/>
      <c r="K192" s="191"/>
      <c r="L192" s="195"/>
      <c r="M192" s="196"/>
      <c r="N192" s="197"/>
      <c r="O192" s="197"/>
      <c r="P192" s="197"/>
      <c r="Q192" s="197"/>
      <c r="R192" s="197"/>
      <c r="S192" s="197"/>
      <c r="T192" s="198"/>
      <c r="AT192" s="199" t="s">
        <v>140</v>
      </c>
      <c r="AU192" s="199" t="s">
        <v>81</v>
      </c>
      <c r="AV192" s="13" t="s">
        <v>79</v>
      </c>
      <c r="AW192" s="13" t="s">
        <v>33</v>
      </c>
      <c r="AX192" s="13" t="s">
        <v>71</v>
      </c>
      <c r="AY192" s="199" t="s">
        <v>126</v>
      </c>
    </row>
    <row r="193" spans="1:65" s="13" customFormat="1" ht="11.25">
      <c r="B193" s="190"/>
      <c r="C193" s="191"/>
      <c r="D193" s="183" t="s">
        <v>140</v>
      </c>
      <c r="E193" s="192" t="s">
        <v>19</v>
      </c>
      <c r="F193" s="193" t="s">
        <v>241</v>
      </c>
      <c r="G193" s="191"/>
      <c r="H193" s="192" t="s">
        <v>19</v>
      </c>
      <c r="I193" s="194"/>
      <c r="J193" s="191"/>
      <c r="K193" s="191"/>
      <c r="L193" s="195"/>
      <c r="M193" s="196"/>
      <c r="N193" s="197"/>
      <c r="O193" s="197"/>
      <c r="P193" s="197"/>
      <c r="Q193" s="197"/>
      <c r="R193" s="197"/>
      <c r="S193" s="197"/>
      <c r="T193" s="198"/>
      <c r="AT193" s="199" t="s">
        <v>140</v>
      </c>
      <c r="AU193" s="199" t="s">
        <v>81</v>
      </c>
      <c r="AV193" s="13" t="s">
        <v>79</v>
      </c>
      <c r="AW193" s="13" t="s">
        <v>33</v>
      </c>
      <c r="AX193" s="13" t="s">
        <v>71</v>
      </c>
      <c r="AY193" s="199" t="s">
        <v>126</v>
      </c>
    </row>
    <row r="194" spans="1:65" s="14" customFormat="1" ht="11.25">
      <c r="B194" s="200"/>
      <c r="C194" s="201"/>
      <c r="D194" s="183" t="s">
        <v>140</v>
      </c>
      <c r="E194" s="202" t="s">
        <v>19</v>
      </c>
      <c r="F194" s="203" t="s">
        <v>242</v>
      </c>
      <c r="G194" s="201"/>
      <c r="H194" s="204">
        <v>9.1199999999999992</v>
      </c>
      <c r="I194" s="205"/>
      <c r="J194" s="201"/>
      <c r="K194" s="201"/>
      <c r="L194" s="206"/>
      <c r="M194" s="207"/>
      <c r="N194" s="208"/>
      <c r="O194" s="208"/>
      <c r="P194" s="208"/>
      <c r="Q194" s="208"/>
      <c r="R194" s="208"/>
      <c r="S194" s="208"/>
      <c r="T194" s="209"/>
      <c r="AT194" s="210" t="s">
        <v>140</v>
      </c>
      <c r="AU194" s="210" t="s">
        <v>81</v>
      </c>
      <c r="AV194" s="14" t="s">
        <v>81</v>
      </c>
      <c r="AW194" s="14" t="s">
        <v>33</v>
      </c>
      <c r="AX194" s="14" t="s">
        <v>79</v>
      </c>
      <c r="AY194" s="210" t="s">
        <v>126</v>
      </c>
    </row>
    <row r="195" spans="1:65" s="2" customFormat="1" ht="24.2" customHeight="1">
      <c r="A195" s="35"/>
      <c r="B195" s="36"/>
      <c r="C195" s="170" t="s">
        <v>249</v>
      </c>
      <c r="D195" s="170" t="s">
        <v>129</v>
      </c>
      <c r="E195" s="171" t="s">
        <v>250</v>
      </c>
      <c r="F195" s="172" t="s">
        <v>251</v>
      </c>
      <c r="G195" s="173" t="s">
        <v>252</v>
      </c>
      <c r="H195" s="174">
        <v>1.2529999999999999</v>
      </c>
      <c r="I195" s="175"/>
      <c r="J195" s="176">
        <f>ROUND(I195*H195,2)</f>
        <v>0</v>
      </c>
      <c r="K195" s="172" t="s">
        <v>133</v>
      </c>
      <c r="L195" s="40"/>
      <c r="M195" s="177" t="s">
        <v>19</v>
      </c>
      <c r="N195" s="178" t="s">
        <v>42</v>
      </c>
      <c r="O195" s="65"/>
      <c r="P195" s="179">
        <f>O195*H195</f>
        <v>0</v>
      </c>
      <c r="Q195" s="179">
        <v>2.3010199999999998</v>
      </c>
      <c r="R195" s="179">
        <f>Q195*H195</f>
        <v>2.8831780599999997</v>
      </c>
      <c r="S195" s="179">
        <v>0</v>
      </c>
      <c r="T195" s="180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81" t="s">
        <v>134</v>
      </c>
      <c r="AT195" s="181" t="s">
        <v>129</v>
      </c>
      <c r="AU195" s="181" t="s">
        <v>81</v>
      </c>
      <c r="AY195" s="18" t="s">
        <v>126</v>
      </c>
      <c r="BE195" s="182">
        <f>IF(N195="základní",J195,0)</f>
        <v>0</v>
      </c>
      <c r="BF195" s="182">
        <f>IF(N195="snížená",J195,0)</f>
        <v>0</v>
      </c>
      <c r="BG195" s="182">
        <f>IF(N195="zákl. přenesená",J195,0)</f>
        <v>0</v>
      </c>
      <c r="BH195" s="182">
        <f>IF(N195="sníž. přenesená",J195,0)</f>
        <v>0</v>
      </c>
      <c r="BI195" s="182">
        <f>IF(N195="nulová",J195,0)</f>
        <v>0</v>
      </c>
      <c r="BJ195" s="18" t="s">
        <v>79</v>
      </c>
      <c r="BK195" s="182">
        <f>ROUND(I195*H195,2)</f>
        <v>0</v>
      </c>
      <c r="BL195" s="18" t="s">
        <v>134</v>
      </c>
      <c r="BM195" s="181" t="s">
        <v>253</v>
      </c>
    </row>
    <row r="196" spans="1:65" s="2" customFormat="1" ht="19.5">
      <c r="A196" s="35"/>
      <c r="B196" s="36"/>
      <c r="C196" s="37"/>
      <c r="D196" s="183" t="s">
        <v>136</v>
      </c>
      <c r="E196" s="37"/>
      <c r="F196" s="184" t="s">
        <v>254</v>
      </c>
      <c r="G196" s="37"/>
      <c r="H196" s="37"/>
      <c r="I196" s="185"/>
      <c r="J196" s="37"/>
      <c r="K196" s="37"/>
      <c r="L196" s="40"/>
      <c r="M196" s="186"/>
      <c r="N196" s="187"/>
      <c r="O196" s="65"/>
      <c r="P196" s="65"/>
      <c r="Q196" s="65"/>
      <c r="R196" s="65"/>
      <c r="S196" s="65"/>
      <c r="T196" s="66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136</v>
      </c>
      <c r="AU196" s="18" t="s">
        <v>81</v>
      </c>
    </row>
    <row r="197" spans="1:65" s="2" customFormat="1" ht="11.25">
      <c r="A197" s="35"/>
      <c r="B197" s="36"/>
      <c r="C197" s="37"/>
      <c r="D197" s="188" t="s">
        <v>138</v>
      </c>
      <c r="E197" s="37"/>
      <c r="F197" s="189" t="s">
        <v>255</v>
      </c>
      <c r="G197" s="37"/>
      <c r="H197" s="37"/>
      <c r="I197" s="185"/>
      <c r="J197" s="37"/>
      <c r="K197" s="37"/>
      <c r="L197" s="40"/>
      <c r="M197" s="186"/>
      <c r="N197" s="187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138</v>
      </c>
      <c r="AU197" s="18" t="s">
        <v>81</v>
      </c>
    </row>
    <row r="198" spans="1:65" s="13" customFormat="1" ht="11.25">
      <c r="B198" s="190"/>
      <c r="C198" s="191"/>
      <c r="D198" s="183" t="s">
        <v>140</v>
      </c>
      <c r="E198" s="192" t="s">
        <v>19</v>
      </c>
      <c r="F198" s="193" t="s">
        <v>240</v>
      </c>
      <c r="G198" s="191"/>
      <c r="H198" s="192" t="s">
        <v>19</v>
      </c>
      <c r="I198" s="194"/>
      <c r="J198" s="191"/>
      <c r="K198" s="191"/>
      <c r="L198" s="195"/>
      <c r="M198" s="196"/>
      <c r="N198" s="197"/>
      <c r="O198" s="197"/>
      <c r="P198" s="197"/>
      <c r="Q198" s="197"/>
      <c r="R198" s="197"/>
      <c r="S198" s="197"/>
      <c r="T198" s="198"/>
      <c r="AT198" s="199" t="s">
        <v>140</v>
      </c>
      <c r="AU198" s="199" t="s">
        <v>81</v>
      </c>
      <c r="AV198" s="13" t="s">
        <v>79</v>
      </c>
      <c r="AW198" s="13" t="s">
        <v>33</v>
      </c>
      <c r="AX198" s="13" t="s">
        <v>71</v>
      </c>
      <c r="AY198" s="199" t="s">
        <v>126</v>
      </c>
    </row>
    <row r="199" spans="1:65" s="14" customFormat="1" ht="22.5">
      <c r="B199" s="200"/>
      <c r="C199" s="201"/>
      <c r="D199" s="183" t="s">
        <v>140</v>
      </c>
      <c r="E199" s="202" t="s">
        <v>19</v>
      </c>
      <c r="F199" s="203" t="s">
        <v>256</v>
      </c>
      <c r="G199" s="201"/>
      <c r="H199" s="204">
        <v>0.60799999999999998</v>
      </c>
      <c r="I199" s="205"/>
      <c r="J199" s="201"/>
      <c r="K199" s="201"/>
      <c r="L199" s="206"/>
      <c r="M199" s="207"/>
      <c r="N199" s="208"/>
      <c r="O199" s="208"/>
      <c r="P199" s="208"/>
      <c r="Q199" s="208"/>
      <c r="R199" s="208"/>
      <c r="S199" s="208"/>
      <c r="T199" s="209"/>
      <c r="AT199" s="210" t="s">
        <v>140</v>
      </c>
      <c r="AU199" s="210" t="s">
        <v>81</v>
      </c>
      <c r="AV199" s="14" t="s">
        <v>81</v>
      </c>
      <c r="AW199" s="14" t="s">
        <v>33</v>
      </c>
      <c r="AX199" s="14" t="s">
        <v>71</v>
      </c>
      <c r="AY199" s="210" t="s">
        <v>126</v>
      </c>
    </row>
    <row r="200" spans="1:65" s="14" customFormat="1" ht="11.25">
      <c r="B200" s="200"/>
      <c r="C200" s="201"/>
      <c r="D200" s="183" t="s">
        <v>140</v>
      </c>
      <c r="E200" s="202" t="s">
        <v>19</v>
      </c>
      <c r="F200" s="203" t="s">
        <v>257</v>
      </c>
      <c r="G200" s="201"/>
      <c r="H200" s="204">
        <v>0.64500000000000002</v>
      </c>
      <c r="I200" s="205"/>
      <c r="J200" s="201"/>
      <c r="K200" s="201"/>
      <c r="L200" s="206"/>
      <c r="M200" s="207"/>
      <c r="N200" s="208"/>
      <c r="O200" s="208"/>
      <c r="P200" s="208"/>
      <c r="Q200" s="208"/>
      <c r="R200" s="208"/>
      <c r="S200" s="208"/>
      <c r="T200" s="209"/>
      <c r="AT200" s="210" t="s">
        <v>140</v>
      </c>
      <c r="AU200" s="210" t="s">
        <v>81</v>
      </c>
      <c r="AV200" s="14" t="s">
        <v>81</v>
      </c>
      <c r="AW200" s="14" t="s">
        <v>33</v>
      </c>
      <c r="AX200" s="14" t="s">
        <v>71</v>
      </c>
      <c r="AY200" s="210" t="s">
        <v>126</v>
      </c>
    </row>
    <row r="201" spans="1:65" s="15" customFormat="1" ht="11.25">
      <c r="B201" s="211"/>
      <c r="C201" s="212"/>
      <c r="D201" s="183" t="s">
        <v>140</v>
      </c>
      <c r="E201" s="213" t="s">
        <v>19</v>
      </c>
      <c r="F201" s="214" t="s">
        <v>145</v>
      </c>
      <c r="G201" s="212"/>
      <c r="H201" s="215">
        <v>1.2530000000000001</v>
      </c>
      <c r="I201" s="216"/>
      <c r="J201" s="212"/>
      <c r="K201" s="212"/>
      <c r="L201" s="217"/>
      <c r="M201" s="218"/>
      <c r="N201" s="219"/>
      <c r="O201" s="219"/>
      <c r="P201" s="219"/>
      <c r="Q201" s="219"/>
      <c r="R201" s="219"/>
      <c r="S201" s="219"/>
      <c r="T201" s="220"/>
      <c r="AT201" s="221" t="s">
        <v>140</v>
      </c>
      <c r="AU201" s="221" t="s">
        <v>81</v>
      </c>
      <c r="AV201" s="15" t="s">
        <v>134</v>
      </c>
      <c r="AW201" s="15" t="s">
        <v>33</v>
      </c>
      <c r="AX201" s="15" t="s">
        <v>79</v>
      </c>
      <c r="AY201" s="221" t="s">
        <v>126</v>
      </c>
    </row>
    <row r="202" spans="1:65" s="2" customFormat="1" ht="24.2" customHeight="1">
      <c r="A202" s="35"/>
      <c r="B202" s="36"/>
      <c r="C202" s="170" t="s">
        <v>8</v>
      </c>
      <c r="D202" s="170" t="s">
        <v>129</v>
      </c>
      <c r="E202" s="171" t="s">
        <v>258</v>
      </c>
      <c r="F202" s="172" t="s">
        <v>259</v>
      </c>
      <c r="G202" s="173" t="s">
        <v>148</v>
      </c>
      <c r="H202" s="174">
        <v>2.1779999999999999</v>
      </c>
      <c r="I202" s="175"/>
      <c r="J202" s="176">
        <f>ROUND(I202*H202,2)</f>
        <v>0</v>
      </c>
      <c r="K202" s="172" t="s">
        <v>212</v>
      </c>
      <c r="L202" s="40"/>
      <c r="M202" s="177" t="s">
        <v>19</v>
      </c>
      <c r="N202" s="178" t="s">
        <v>42</v>
      </c>
      <c r="O202" s="65"/>
      <c r="P202" s="179">
        <f>O202*H202</f>
        <v>0</v>
      </c>
      <c r="Q202" s="179">
        <v>4.0499999999999998E-3</v>
      </c>
      <c r="R202" s="179">
        <f>Q202*H202</f>
        <v>8.8208999999999996E-3</v>
      </c>
      <c r="S202" s="179">
        <v>0</v>
      </c>
      <c r="T202" s="180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1" t="s">
        <v>134</v>
      </c>
      <c r="AT202" s="181" t="s">
        <v>129</v>
      </c>
      <c r="AU202" s="181" t="s">
        <v>81</v>
      </c>
      <c r="AY202" s="18" t="s">
        <v>126</v>
      </c>
      <c r="BE202" s="182">
        <f>IF(N202="základní",J202,0)</f>
        <v>0</v>
      </c>
      <c r="BF202" s="182">
        <f>IF(N202="snížená",J202,0)</f>
        <v>0</v>
      </c>
      <c r="BG202" s="182">
        <f>IF(N202="zákl. přenesená",J202,0)</f>
        <v>0</v>
      </c>
      <c r="BH202" s="182">
        <f>IF(N202="sníž. přenesená",J202,0)</f>
        <v>0</v>
      </c>
      <c r="BI202" s="182">
        <f>IF(N202="nulová",J202,0)</f>
        <v>0</v>
      </c>
      <c r="BJ202" s="18" t="s">
        <v>79</v>
      </c>
      <c r="BK202" s="182">
        <f>ROUND(I202*H202,2)</f>
        <v>0</v>
      </c>
      <c r="BL202" s="18" t="s">
        <v>134</v>
      </c>
      <c r="BM202" s="181" t="s">
        <v>260</v>
      </c>
    </row>
    <row r="203" spans="1:65" s="2" customFormat="1" ht="19.5">
      <c r="A203" s="35"/>
      <c r="B203" s="36"/>
      <c r="C203" s="37"/>
      <c r="D203" s="183" t="s">
        <v>136</v>
      </c>
      <c r="E203" s="37"/>
      <c r="F203" s="184" t="s">
        <v>259</v>
      </c>
      <c r="G203" s="37"/>
      <c r="H203" s="37"/>
      <c r="I203" s="185"/>
      <c r="J203" s="37"/>
      <c r="K203" s="37"/>
      <c r="L203" s="40"/>
      <c r="M203" s="186"/>
      <c r="N203" s="187"/>
      <c r="O203" s="65"/>
      <c r="P203" s="65"/>
      <c r="Q203" s="65"/>
      <c r="R203" s="65"/>
      <c r="S203" s="65"/>
      <c r="T203" s="66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136</v>
      </c>
      <c r="AU203" s="18" t="s">
        <v>81</v>
      </c>
    </row>
    <row r="204" spans="1:65" s="13" customFormat="1" ht="11.25">
      <c r="B204" s="190"/>
      <c r="C204" s="191"/>
      <c r="D204" s="183" t="s">
        <v>140</v>
      </c>
      <c r="E204" s="192" t="s">
        <v>19</v>
      </c>
      <c r="F204" s="193" t="s">
        <v>240</v>
      </c>
      <c r="G204" s="191"/>
      <c r="H204" s="192" t="s">
        <v>19</v>
      </c>
      <c r="I204" s="194"/>
      <c r="J204" s="191"/>
      <c r="K204" s="191"/>
      <c r="L204" s="195"/>
      <c r="M204" s="196"/>
      <c r="N204" s="197"/>
      <c r="O204" s="197"/>
      <c r="P204" s="197"/>
      <c r="Q204" s="197"/>
      <c r="R204" s="197"/>
      <c r="S204" s="197"/>
      <c r="T204" s="198"/>
      <c r="AT204" s="199" t="s">
        <v>140</v>
      </c>
      <c r="AU204" s="199" t="s">
        <v>81</v>
      </c>
      <c r="AV204" s="13" t="s">
        <v>79</v>
      </c>
      <c r="AW204" s="13" t="s">
        <v>33</v>
      </c>
      <c r="AX204" s="13" t="s">
        <v>71</v>
      </c>
      <c r="AY204" s="199" t="s">
        <v>126</v>
      </c>
    </row>
    <row r="205" spans="1:65" s="13" customFormat="1" ht="11.25">
      <c r="B205" s="190"/>
      <c r="C205" s="191"/>
      <c r="D205" s="183" t="s">
        <v>140</v>
      </c>
      <c r="E205" s="192" t="s">
        <v>19</v>
      </c>
      <c r="F205" s="193" t="s">
        <v>261</v>
      </c>
      <c r="G205" s="191"/>
      <c r="H205" s="192" t="s">
        <v>19</v>
      </c>
      <c r="I205" s="194"/>
      <c r="J205" s="191"/>
      <c r="K205" s="191"/>
      <c r="L205" s="195"/>
      <c r="M205" s="196"/>
      <c r="N205" s="197"/>
      <c r="O205" s="197"/>
      <c r="P205" s="197"/>
      <c r="Q205" s="197"/>
      <c r="R205" s="197"/>
      <c r="S205" s="197"/>
      <c r="T205" s="198"/>
      <c r="AT205" s="199" t="s">
        <v>140</v>
      </c>
      <c r="AU205" s="199" t="s">
        <v>81</v>
      </c>
      <c r="AV205" s="13" t="s">
        <v>79</v>
      </c>
      <c r="AW205" s="13" t="s">
        <v>33</v>
      </c>
      <c r="AX205" s="13" t="s">
        <v>71</v>
      </c>
      <c r="AY205" s="199" t="s">
        <v>126</v>
      </c>
    </row>
    <row r="206" spans="1:65" s="14" customFormat="1" ht="11.25">
      <c r="B206" s="200"/>
      <c r="C206" s="201"/>
      <c r="D206" s="183" t="s">
        <v>140</v>
      </c>
      <c r="E206" s="202" t="s">
        <v>19</v>
      </c>
      <c r="F206" s="203" t="s">
        <v>262</v>
      </c>
      <c r="G206" s="201"/>
      <c r="H206" s="204">
        <v>1.3680000000000001</v>
      </c>
      <c r="I206" s="205"/>
      <c r="J206" s="201"/>
      <c r="K206" s="201"/>
      <c r="L206" s="206"/>
      <c r="M206" s="207"/>
      <c r="N206" s="208"/>
      <c r="O206" s="208"/>
      <c r="P206" s="208"/>
      <c r="Q206" s="208"/>
      <c r="R206" s="208"/>
      <c r="S206" s="208"/>
      <c r="T206" s="209"/>
      <c r="AT206" s="210" t="s">
        <v>140</v>
      </c>
      <c r="AU206" s="210" t="s">
        <v>81</v>
      </c>
      <c r="AV206" s="14" t="s">
        <v>81</v>
      </c>
      <c r="AW206" s="14" t="s">
        <v>33</v>
      </c>
      <c r="AX206" s="14" t="s">
        <v>71</v>
      </c>
      <c r="AY206" s="210" t="s">
        <v>126</v>
      </c>
    </row>
    <row r="207" spans="1:65" s="14" customFormat="1" ht="11.25">
      <c r="B207" s="200"/>
      <c r="C207" s="201"/>
      <c r="D207" s="183" t="s">
        <v>140</v>
      </c>
      <c r="E207" s="202" t="s">
        <v>19</v>
      </c>
      <c r="F207" s="203" t="s">
        <v>263</v>
      </c>
      <c r="G207" s="201"/>
      <c r="H207" s="204">
        <v>0.81</v>
      </c>
      <c r="I207" s="205"/>
      <c r="J207" s="201"/>
      <c r="K207" s="201"/>
      <c r="L207" s="206"/>
      <c r="M207" s="207"/>
      <c r="N207" s="208"/>
      <c r="O207" s="208"/>
      <c r="P207" s="208"/>
      <c r="Q207" s="208"/>
      <c r="R207" s="208"/>
      <c r="S207" s="208"/>
      <c r="T207" s="209"/>
      <c r="AT207" s="210" t="s">
        <v>140</v>
      </c>
      <c r="AU207" s="210" t="s">
        <v>81</v>
      </c>
      <c r="AV207" s="14" t="s">
        <v>81</v>
      </c>
      <c r="AW207" s="14" t="s">
        <v>33</v>
      </c>
      <c r="AX207" s="14" t="s">
        <v>71</v>
      </c>
      <c r="AY207" s="210" t="s">
        <v>126</v>
      </c>
    </row>
    <row r="208" spans="1:65" s="15" customFormat="1" ht="11.25">
      <c r="B208" s="211"/>
      <c r="C208" s="212"/>
      <c r="D208" s="183" t="s">
        <v>140</v>
      </c>
      <c r="E208" s="213" t="s">
        <v>19</v>
      </c>
      <c r="F208" s="214" t="s">
        <v>145</v>
      </c>
      <c r="G208" s="212"/>
      <c r="H208" s="215">
        <v>2.1779999999999999</v>
      </c>
      <c r="I208" s="216"/>
      <c r="J208" s="212"/>
      <c r="K208" s="212"/>
      <c r="L208" s="217"/>
      <c r="M208" s="218"/>
      <c r="N208" s="219"/>
      <c r="O208" s="219"/>
      <c r="P208" s="219"/>
      <c r="Q208" s="219"/>
      <c r="R208" s="219"/>
      <c r="S208" s="219"/>
      <c r="T208" s="220"/>
      <c r="AT208" s="221" t="s">
        <v>140</v>
      </c>
      <c r="AU208" s="221" t="s">
        <v>81</v>
      </c>
      <c r="AV208" s="15" t="s">
        <v>134</v>
      </c>
      <c r="AW208" s="15" t="s">
        <v>33</v>
      </c>
      <c r="AX208" s="15" t="s">
        <v>79</v>
      </c>
      <c r="AY208" s="221" t="s">
        <v>126</v>
      </c>
    </row>
    <row r="209" spans="1:65" s="12" customFormat="1" ht="22.9" customHeight="1">
      <c r="B209" s="154"/>
      <c r="C209" s="155"/>
      <c r="D209" s="156" t="s">
        <v>70</v>
      </c>
      <c r="E209" s="168" t="s">
        <v>264</v>
      </c>
      <c r="F209" s="168" t="s">
        <v>265</v>
      </c>
      <c r="G209" s="155"/>
      <c r="H209" s="155"/>
      <c r="I209" s="158"/>
      <c r="J209" s="169">
        <f>BK209</f>
        <v>0</v>
      </c>
      <c r="K209" s="155"/>
      <c r="L209" s="160"/>
      <c r="M209" s="161"/>
      <c r="N209" s="162"/>
      <c r="O209" s="162"/>
      <c r="P209" s="163">
        <f>SUM(P210:P224)</f>
        <v>0</v>
      </c>
      <c r="Q209" s="162"/>
      <c r="R209" s="163">
        <f>SUM(R210:R224)</f>
        <v>0.10877999999999999</v>
      </c>
      <c r="S209" s="162"/>
      <c r="T209" s="164">
        <f>SUM(T210:T224)</f>
        <v>0</v>
      </c>
      <c r="AR209" s="165" t="s">
        <v>79</v>
      </c>
      <c r="AT209" s="166" t="s">
        <v>70</v>
      </c>
      <c r="AU209" s="166" t="s">
        <v>79</v>
      </c>
      <c r="AY209" s="165" t="s">
        <v>126</v>
      </c>
      <c r="BK209" s="167">
        <f>SUM(BK210:BK224)</f>
        <v>0</v>
      </c>
    </row>
    <row r="210" spans="1:65" s="2" customFormat="1" ht="24.2" customHeight="1">
      <c r="A210" s="35"/>
      <c r="B210" s="36"/>
      <c r="C210" s="170" t="s">
        <v>266</v>
      </c>
      <c r="D210" s="170" t="s">
        <v>129</v>
      </c>
      <c r="E210" s="171" t="s">
        <v>267</v>
      </c>
      <c r="F210" s="172" t="s">
        <v>268</v>
      </c>
      <c r="G210" s="173" t="s">
        <v>269</v>
      </c>
      <c r="H210" s="174">
        <v>1</v>
      </c>
      <c r="I210" s="175"/>
      <c r="J210" s="176">
        <f>ROUND(I210*H210,2)</f>
        <v>0</v>
      </c>
      <c r="K210" s="172" t="s">
        <v>133</v>
      </c>
      <c r="L210" s="40"/>
      <c r="M210" s="177" t="s">
        <v>19</v>
      </c>
      <c r="N210" s="178" t="s">
        <v>42</v>
      </c>
      <c r="O210" s="65"/>
      <c r="P210" s="179">
        <f>O210*H210</f>
        <v>0</v>
      </c>
      <c r="Q210" s="179">
        <v>1.7770000000000001E-2</v>
      </c>
      <c r="R210" s="179">
        <f>Q210*H210</f>
        <v>1.7770000000000001E-2</v>
      </c>
      <c r="S210" s="179">
        <v>0</v>
      </c>
      <c r="T210" s="180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81" t="s">
        <v>134</v>
      </c>
      <c r="AT210" s="181" t="s">
        <v>129</v>
      </c>
      <c r="AU210" s="181" t="s">
        <v>81</v>
      </c>
      <c r="AY210" s="18" t="s">
        <v>126</v>
      </c>
      <c r="BE210" s="182">
        <f>IF(N210="základní",J210,0)</f>
        <v>0</v>
      </c>
      <c r="BF210" s="182">
        <f>IF(N210="snížená",J210,0)</f>
        <v>0</v>
      </c>
      <c r="BG210" s="182">
        <f>IF(N210="zákl. přenesená",J210,0)</f>
        <v>0</v>
      </c>
      <c r="BH210" s="182">
        <f>IF(N210="sníž. přenesená",J210,0)</f>
        <v>0</v>
      </c>
      <c r="BI210" s="182">
        <f>IF(N210="nulová",J210,0)</f>
        <v>0</v>
      </c>
      <c r="BJ210" s="18" t="s">
        <v>79</v>
      </c>
      <c r="BK210" s="182">
        <f>ROUND(I210*H210,2)</f>
        <v>0</v>
      </c>
      <c r="BL210" s="18" t="s">
        <v>134</v>
      </c>
      <c r="BM210" s="181" t="s">
        <v>270</v>
      </c>
    </row>
    <row r="211" spans="1:65" s="2" customFormat="1" ht="29.25">
      <c r="A211" s="35"/>
      <c r="B211" s="36"/>
      <c r="C211" s="37"/>
      <c r="D211" s="183" t="s">
        <v>136</v>
      </c>
      <c r="E211" s="37"/>
      <c r="F211" s="184" t="s">
        <v>271</v>
      </c>
      <c r="G211" s="37"/>
      <c r="H211" s="37"/>
      <c r="I211" s="185"/>
      <c r="J211" s="37"/>
      <c r="K211" s="37"/>
      <c r="L211" s="40"/>
      <c r="M211" s="186"/>
      <c r="N211" s="187"/>
      <c r="O211" s="65"/>
      <c r="P211" s="65"/>
      <c r="Q211" s="65"/>
      <c r="R211" s="65"/>
      <c r="S211" s="65"/>
      <c r="T211" s="66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136</v>
      </c>
      <c r="AU211" s="18" t="s">
        <v>81</v>
      </c>
    </row>
    <row r="212" spans="1:65" s="2" customFormat="1" ht="11.25">
      <c r="A212" s="35"/>
      <c r="B212" s="36"/>
      <c r="C212" s="37"/>
      <c r="D212" s="188" t="s">
        <v>138</v>
      </c>
      <c r="E212" s="37"/>
      <c r="F212" s="189" t="s">
        <v>272</v>
      </c>
      <c r="G212" s="37"/>
      <c r="H212" s="37"/>
      <c r="I212" s="185"/>
      <c r="J212" s="37"/>
      <c r="K212" s="37"/>
      <c r="L212" s="40"/>
      <c r="M212" s="186"/>
      <c r="N212" s="187"/>
      <c r="O212" s="65"/>
      <c r="P212" s="65"/>
      <c r="Q212" s="65"/>
      <c r="R212" s="65"/>
      <c r="S212" s="65"/>
      <c r="T212" s="66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138</v>
      </c>
      <c r="AU212" s="18" t="s">
        <v>81</v>
      </c>
    </row>
    <row r="213" spans="1:65" s="13" customFormat="1" ht="11.25">
      <c r="B213" s="190"/>
      <c r="C213" s="191"/>
      <c r="D213" s="183" t="s">
        <v>140</v>
      </c>
      <c r="E213" s="192" t="s">
        <v>19</v>
      </c>
      <c r="F213" s="193" t="s">
        <v>273</v>
      </c>
      <c r="G213" s="191"/>
      <c r="H213" s="192" t="s">
        <v>19</v>
      </c>
      <c r="I213" s="194"/>
      <c r="J213" s="191"/>
      <c r="K213" s="191"/>
      <c r="L213" s="195"/>
      <c r="M213" s="196"/>
      <c r="N213" s="197"/>
      <c r="O213" s="197"/>
      <c r="P213" s="197"/>
      <c r="Q213" s="197"/>
      <c r="R213" s="197"/>
      <c r="S213" s="197"/>
      <c r="T213" s="198"/>
      <c r="AT213" s="199" t="s">
        <v>140</v>
      </c>
      <c r="AU213" s="199" t="s">
        <v>81</v>
      </c>
      <c r="AV213" s="13" t="s">
        <v>79</v>
      </c>
      <c r="AW213" s="13" t="s">
        <v>33</v>
      </c>
      <c r="AX213" s="13" t="s">
        <v>71</v>
      </c>
      <c r="AY213" s="199" t="s">
        <v>126</v>
      </c>
    </row>
    <row r="214" spans="1:65" s="14" customFormat="1" ht="11.25">
      <c r="B214" s="200"/>
      <c r="C214" s="201"/>
      <c r="D214" s="183" t="s">
        <v>140</v>
      </c>
      <c r="E214" s="202" t="s">
        <v>19</v>
      </c>
      <c r="F214" s="203" t="s">
        <v>274</v>
      </c>
      <c r="G214" s="201"/>
      <c r="H214" s="204">
        <v>1</v>
      </c>
      <c r="I214" s="205"/>
      <c r="J214" s="201"/>
      <c r="K214" s="201"/>
      <c r="L214" s="206"/>
      <c r="M214" s="207"/>
      <c r="N214" s="208"/>
      <c r="O214" s="208"/>
      <c r="P214" s="208"/>
      <c r="Q214" s="208"/>
      <c r="R214" s="208"/>
      <c r="S214" s="208"/>
      <c r="T214" s="209"/>
      <c r="AT214" s="210" t="s">
        <v>140</v>
      </c>
      <c r="AU214" s="210" t="s">
        <v>81</v>
      </c>
      <c r="AV214" s="14" t="s">
        <v>81</v>
      </c>
      <c r="AW214" s="14" t="s">
        <v>33</v>
      </c>
      <c r="AX214" s="14" t="s">
        <v>79</v>
      </c>
      <c r="AY214" s="210" t="s">
        <v>126</v>
      </c>
    </row>
    <row r="215" spans="1:65" s="2" customFormat="1" ht="24.2" customHeight="1">
      <c r="A215" s="35"/>
      <c r="B215" s="36"/>
      <c r="C215" s="222" t="s">
        <v>275</v>
      </c>
      <c r="D215" s="222" t="s">
        <v>276</v>
      </c>
      <c r="E215" s="223" t="s">
        <v>277</v>
      </c>
      <c r="F215" s="224" t="s">
        <v>278</v>
      </c>
      <c r="G215" s="225" t="s">
        <v>269</v>
      </c>
      <c r="H215" s="226">
        <v>1</v>
      </c>
      <c r="I215" s="227"/>
      <c r="J215" s="228">
        <f>ROUND(I215*H215,2)</f>
        <v>0</v>
      </c>
      <c r="K215" s="224" t="s">
        <v>133</v>
      </c>
      <c r="L215" s="229"/>
      <c r="M215" s="230" t="s">
        <v>19</v>
      </c>
      <c r="N215" s="231" t="s">
        <v>42</v>
      </c>
      <c r="O215" s="65"/>
      <c r="P215" s="179">
        <f>O215*H215</f>
        <v>0</v>
      </c>
      <c r="Q215" s="179">
        <v>1.553E-2</v>
      </c>
      <c r="R215" s="179">
        <f>Q215*H215</f>
        <v>1.553E-2</v>
      </c>
      <c r="S215" s="179">
        <v>0</v>
      </c>
      <c r="T215" s="180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81" t="s">
        <v>202</v>
      </c>
      <c r="AT215" s="181" t="s">
        <v>276</v>
      </c>
      <c r="AU215" s="181" t="s">
        <v>81</v>
      </c>
      <c r="AY215" s="18" t="s">
        <v>126</v>
      </c>
      <c r="BE215" s="182">
        <f>IF(N215="základní",J215,0)</f>
        <v>0</v>
      </c>
      <c r="BF215" s="182">
        <f>IF(N215="snížená",J215,0)</f>
        <v>0</v>
      </c>
      <c r="BG215" s="182">
        <f>IF(N215="zákl. přenesená",J215,0)</f>
        <v>0</v>
      </c>
      <c r="BH215" s="182">
        <f>IF(N215="sníž. přenesená",J215,0)</f>
        <v>0</v>
      </c>
      <c r="BI215" s="182">
        <f>IF(N215="nulová",J215,0)</f>
        <v>0</v>
      </c>
      <c r="BJ215" s="18" t="s">
        <v>79</v>
      </c>
      <c r="BK215" s="182">
        <f>ROUND(I215*H215,2)</f>
        <v>0</v>
      </c>
      <c r="BL215" s="18" t="s">
        <v>134</v>
      </c>
      <c r="BM215" s="181" t="s">
        <v>279</v>
      </c>
    </row>
    <row r="216" spans="1:65" s="2" customFormat="1" ht="19.5">
      <c r="A216" s="35"/>
      <c r="B216" s="36"/>
      <c r="C216" s="37"/>
      <c r="D216" s="183" t="s">
        <v>136</v>
      </c>
      <c r="E216" s="37"/>
      <c r="F216" s="184" t="s">
        <v>278</v>
      </c>
      <c r="G216" s="37"/>
      <c r="H216" s="37"/>
      <c r="I216" s="185"/>
      <c r="J216" s="37"/>
      <c r="K216" s="37"/>
      <c r="L216" s="40"/>
      <c r="M216" s="186"/>
      <c r="N216" s="187"/>
      <c r="O216" s="65"/>
      <c r="P216" s="65"/>
      <c r="Q216" s="65"/>
      <c r="R216" s="65"/>
      <c r="S216" s="65"/>
      <c r="T216" s="66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136</v>
      </c>
      <c r="AU216" s="18" t="s">
        <v>81</v>
      </c>
    </row>
    <row r="217" spans="1:65" s="14" customFormat="1" ht="11.25">
      <c r="B217" s="200"/>
      <c r="C217" s="201"/>
      <c r="D217" s="183" t="s">
        <v>140</v>
      </c>
      <c r="E217" s="202" t="s">
        <v>19</v>
      </c>
      <c r="F217" s="203" t="s">
        <v>280</v>
      </c>
      <c r="G217" s="201"/>
      <c r="H217" s="204">
        <v>1</v>
      </c>
      <c r="I217" s="205"/>
      <c r="J217" s="201"/>
      <c r="K217" s="201"/>
      <c r="L217" s="206"/>
      <c r="M217" s="207"/>
      <c r="N217" s="208"/>
      <c r="O217" s="208"/>
      <c r="P217" s="208"/>
      <c r="Q217" s="208"/>
      <c r="R217" s="208"/>
      <c r="S217" s="208"/>
      <c r="T217" s="209"/>
      <c r="AT217" s="210" t="s">
        <v>140</v>
      </c>
      <c r="AU217" s="210" t="s">
        <v>81</v>
      </c>
      <c r="AV217" s="14" t="s">
        <v>81</v>
      </c>
      <c r="AW217" s="14" t="s">
        <v>33</v>
      </c>
      <c r="AX217" s="14" t="s">
        <v>79</v>
      </c>
      <c r="AY217" s="210" t="s">
        <v>126</v>
      </c>
    </row>
    <row r="218" spans="1:65" s="2" customFormat="1" ht="33" customHeight="1">
      <c r="A218" s="35"/>
      <c r="B218" s="36"/>
      <c r="C218" s="170" t="s">
        <v>281</v>
      </c>
      <c r="D218" s="170" t="s">
        <v>129</v>
      </c>
      <c r="E218" s="171" t="s">
        <v>282</v>
      </c>
      <c r="F218" s="172" t="s">
        <v>283</v>
      </c>
      <c r="G218" s="173" t="s">
        <v>269</v>
      </c>
      <c r="H218" s="174">
        <v>3</v>
      </c>
      <c r="I218" s="175"/>
      <c r="J218" s="176">
        <f>ROUND(I218*H218,2)</f>
        <v>0</v>
      </c>
      <c r="K218" s="172" t="s">
        <v>212</v>
      </c>
      <c r="L218" s="40"/>
      <c r="M218" s="177" t="s">
        <v>19</v>
      </c>
      <c r="N218" s="178" t="s">
        <v>42</v>
      </c>
      <c r="O218" s="65"/>
      <c r="P218" s="179">
        <f>O218*H218</f>
        <v>0</v>
      </c>
      <c r="Q218" s="179">
        <v>2.5159999999999998E-2</v>
      </c>
      <c r="R218" s="179">
        <f>Q218*H218</f>
        <v>7.5479999999999992E-2</v>
      </c>
      <c r="S218" s="179">
        <v>0</v>
      </c>
      <c r="T218" s="180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81" t="s">
        <v>134</v>
      </c>
      <c r="AT218" s="181" t="s">
        <v>129</v>
      </c>
      <c r="AU218" s="181" t="s">
        <v>81</v>
      </c>
      <c r="AY218" s="18" t="s">
        <v>126</v>
      </c>
      <c r="BE218" s="182">
        <f>IF(N218="základní",J218,0)</f>
        <v>0</v>
      </c>
      <c r="BF218" s="182">
        <f>IF(N218="snížená",J218,0)</f>
        <v>0</v>
      </c>
      <c r="BG218" s="182">
        <f>IF(N218="zákl. přenesená",J218,0)</f>
        <v>0</v>
      </c>
      <c r="BH218" s="182">
        <f>IF(N218="sníž. přenesená",J218,0)</f>
        <v>0</v>
      </c>
      <c r="BI218" s="182">
        <f>IF(N218="nulová",J218,0)</f>
        <v>0</v>
      </c>
      <c r="BJ218" s="18" t="s">
        <v>79</v>
      </c>
      <c r="BK218" s="182">
        <f>ROUND(I218*H218,2)</f>
        <v>0</v>
      </c>
      <c r="BL218" s="18" t="s">
        <v>134</v>
      </c>
      <c r="BM218" s="181" t="s">
        <v>284</v>
      </c>
    </row>
    <row r="219" spans="1:65" s="2" customFormat="1" ht="19.5">
      <c r="A219" s="35"/>
      <c r="B219" s="36"/>
      <c r="C219" s="37"/>
      <c r="D219" s="183" t="s">
        <v>136</v>
      </c>
      <c r="E219" s="37"/>
      <c r="F219" s="184" t="s">
        <v>285</v>
      </c>
      <c r="G219" s="37"/>
      <c r="H219" s="37"/>
      <c r="I219" s="185"/>
      <c r="J219" s="37"/>
      <c r="K219" s="37"/>
      <c r="L219" s="40"/>
      <c r="M219" s="186"/>
      <c r="N219" s="187"/>
      <c r="O219" s="65"/>
      <c r="P219" s="65"/>
      <c r="Q219" s="65"/>
      <c r="R219" s="65"/>
      <c r="S219" s="65"/>
      <c r="T219" s="66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136</v>
      </c>
      <c r="AU219" s="18" t="s">
        <v>81</v>
      </c>
    </row>
    <row r="220" spans="1:65" s="13" customFormat="1" ht="11.25">
      <c r="B220" s="190"/>
      <c r="C220" s="191"/>
      <c r="D220" s="183" t="s">
        <v>140</v>
      </c>
      <c r="E220" s="192" t="s">
        <v>19</v>
      </c>
      <c r="F220" s="193" t="s">
        <v>273</v>
      </c>
      <c r="G220" s="191"/>
      <c r="H220" s="192" t="s">
        <v>19</v>
      </c>
      <c r="I220" s="194"/>
      <c r="J220" s="191"/>
      <c r="K220" s="191"/>
      <c r="L220" s="195"/>
      <c r="M220" s="196"/>
      <c r="N220" s="197"/>
      <c r="O220" s="197"/>
      <c r="P220" s="197"/>
      <c r="Q220" s="197"/>
      <c r="R220" s="197"/>
      <c r="S220" s="197"/>
      <c r="T220" s="198"/>
      <c r="AT220" s="199" t="s">
        <v>140</v>
      </c>
      <c r="AU220" s="199" t="s">
        <v>81</v>
      </c>
      <c r="AV220" s="13" t="s">
        <v>79</v>
      </c>
      <c r="AW220" s="13" t="s">
        <v>33</v>
      </c>
      <c r="AX220" s="13" t="s">
        <v>71</v>
      </c>
      <c r="AY220" s="199" t="s">
        <v>126</v>
      </c>
    </row>
    <row r="221" spans="1:65" s="14" customFormat="1" ht="11.25">
      <c r="B221" s="200"/>
      <c r="C221" s="201"/>
      <c r="D221" s="183" t="s">
        <v>140</v>
      </c>
      <c r="E221" s="202" t="s">
        <v>19</v>
      </c>
      <c r="F221" s="203" t="s">
        <v>286</v>
      </c>
      <c r="G221" s="201"/>
      <c r="H221" s="204">
        <v>3</v>
      </c>
      <c r="I221" s="205"/>
      <c r="J221" s="201"/>
      <c r="K221" s="201"/>
      <c r="L221" s="206"/>
      <c r="M221" s="207"/>
      <c r="N221" s="208"/>
      <c r="O221" s="208"/>
      <c r="P221" s="208"/>
      <c r="Q221" s="208"/>
      <c r="R221" s="208"/>
      <c r="S221" s="208"/>
      <c r="T221" s="209"/>
      <c r="AT221" s="210" t="s">
        <v>140</v>
      </c>
      <c r="AU221" s="210" t="s">
        <v>81</v>
      </c>
      <c r="AV221" s="14" t="s">
        <v>81</v>
      </c>
      <c r="AW221" s="14" t="s">
        <v>33</v>
      </c>
      <c r="AX221" s="14" t="s">
        <v>79</v>
      </c>
      <c r="AY221" s="210" t="s">
        <v>126</v>
      </c>
    </row>
    <row r="222" spans="1:65" s="2" customFormat="1" ht="37.9" customHeight="1">
      <c r="A222" s="35"/>
      <c r="B222" s="36"/>
      <c r="C222" s="222" t="s">
        <v>287</v>
      </c>
      <c r="D222" s="222" t="s">
        <v>276</v>
      </c>
      <c r="E222" s="223" t="s">
        <v>288</v>
      </c>
      <c r="F222" s="224" t="s">
        <v>289</v>
      </c>
      <c r="G222" s="225" t="s">
        <v>19</v>
      </c>
      <c r="H222" s="226">
        <v>3</v>
      </c>
      <c r="I222" s="227"/>
      <c r="J222" s="228">
        <f>ROUND(I222*H222,2)</f>
        <v>0</v>
      </c>
      <c r="K222" s="224" t="s">
        <v>212</v>
      </c>
      <c r="L222" s="229"/>
      <c r="M222" s="230" t="s">
        <v>19</v>
      </c>
      <c r="N222" s="231" t="s">
        <v>42</v>
      </c>
      <c r="O222" s="65"/>
      <c r="P222" s="179">
        <f>O222*H222</f>
        <v>0</v>
      </c>
      <c r="Q222" s="179">
        <v>0</v>
      </c>
      <c r="R222" s="179">
        <f>Q222*H222</f>
        <v>0</v>
      </c>
      <c r="S222" s="179">
        <v>0</v>
      </c>
      <c r="T222" s="180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81" t="s">
        <v>202</v>
      </c>
      <c r="AT222" s="181" t="s">
        <v>276</v>
      </c>
      <c r="AU222" s="181" t="s">
        <v>81</v>
      </c>
      <c r="AY222" s="18" t="s">
        <v>126</v>
      </c>
      <c r="BE222" s="182">
        <f>IF(N222="základní",J222,0)</f>
        <v>0</v>
      </c>
      <c r="BF222" s="182">
        <f>IF(N222="snížená",J222,0)</f>
        <v>0</v>
      </c>
      <c r="BG222" s="182">
        <f>IF(N222="zákl. přenesená",J222,0)</f>
        <v>0</v>
      </c>
      <c r="BH222" s="182">
        <f>IF(N222="sníž. přenesená",J222,0)</f>
        <v>0</v>
      </c>
      <c r="BI222" s="182">
        <f>IF(N222="nulová",J222,0)</f>
        <v>0</v>
      </c>
      <c r="BJ222" s="18" t="s">
        <v>79</v>
      </c>
      <c r="BK222" s="182">
        <f>ROUND(I222*H222,2)</f>
        <v>0</v>
      </c>
      <c r="BL222" s="18" t="s">
        <v>134</v>
      </c>
      <c r="BM222" s="181" t="s">
        <v>290</v>
      </c>
    </row>
    <row r="223" spans="1:65" s="2" customFormat="1" ht="19.5">
      <c r="A223" s="35"/>
      <c r="B223" s="36"/>
      <c r="C223" s="37"/>
      <c r="D223" s="183" t="s">
        <v>136</v>
      </c>
      <c r="E223" s="37"/>
      <c r="F223" s="184" t="s">
        <v>289</v>
      </c>
      <c r="G223" s="37"/>
      <c r="H223" s="37"/>
      <c r="I223" s="185"/>
      <c r="J223" s="37"/>
      <c r="K223" s="37"/>
      <c r="L223" s="40"/>
      <c r="M223" s="186"/>
      <c r="N223" s="187"/>
      <c r="O223" s="65"/>
      <c r="P223" s="65"/>
      <c r="Q223" s="65"/>
      <c r="R223" s="65"/>
      <c r="S223" s="65"/>
      <c r="T223" s="66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136</v>
      </c>
      <c r="AU223" s="18" t="s">
        <v>81</v>
      </c>
    </row>
    <row r="224" spans="1:65" s="14" customFormat="1" ht="11.25">
      <c r="B224" s="200"/>
      <c r="C224" s="201"/>
      <c r="D224" s="183" t="s">
        <v>140</v>
      </c>
      <c r="E224" s="202" t="s">
        <v>19</v>
      </c>
      <c r="F224" s="203" t="s">
        <v>291</v>
      </c>
      <c r="G224" s="201"/>
      <c r="H224" s="204">
        <v>3</v>
      </c>
      <c r="I224" s="205"/>
      <c r="J224" s="201"/>
      <c r="K224" s="201"/>
      <c r="L224" s="206"/>
      <c r="M224" s="207"/>
      <c r="N224" s="208"/>
      <c r="O224" s="208"/>
      <c r="P224" s="208"/>
      <c r="Q224" s="208"/>
      <c r="R224" s="208"/>
      <c r="S224" s="208"/>
      <c r="T224" s="209"/>
      <c r="AT224" s="210" t="s">
        <v>140</v>
      </c>
      <c r="AU224" s="210" t="s">
        <v>81</v>
      </c>
      <c r="AV224" s="14" t="s">
        <v>81</v>
      </c>
      <c r="AW224" s="14" t="s">
        <v>33</v>
      </c>
      <c r="AX224" s="14" t="s">
        <v>79</v>
      </c>
      <c r="AY224" s="210" t="s">
        <v>126</v>
      </c>
    </row>
    <row r="225" spans="1:65" s="12" customFormat="1" ht="22.9" customHeight="1">
      <c r="B225" s="154"/>
      <c r="C225" s="155"/>
      <c r="D225" s="156" t="s">
        <v>70</v>
      </c>
      <c r="E225" s="168" t="s">
        <v>292</v>
      </c>
      <c r="F225" s="168" t="s">
        <v>293</v>
      </c>
      <c r="G225" s="155"/>
      <c r="H225" s="155"/>
      <c r="I225" s="158"/>
      <c r="J225" s="169">
        <f>BK225</f>
        <v>0</v>
      </c>
      <c r="K225" s="155"/>
      <c r="L225" s="160"/>
      <c r="M225" s="161"/>
      <c r="N225" s="162"/>
      <c r="O225" s="162"/>
      <c r="P225" s="163">
        <f>SUM(P226:P265)</f>
        <v>0</v>
      </c>
      <c r="Q225" s="162"/>
      <c r="R225" s="163">
        <f>SUM(R226:R265)</f>
        <v>0</v>
      </c>
      <c r="S225" s="162"/>
      <c r="T225" s="164">
        <f>SUM(T226:T265)</f>
        <v>10.679589999999999</v>
      </c>
      <c r="AR225" s="165" t="s">
        <v>79</v>
      </c>
      <c r="AT225" s="166" t="s">
        <v>70</v>
      </c>
      <c r="AU225" s="166" t="s">
        <v>79</v>
      </c>
      <c r="AY225" s="165" t="s">
        <v>126</v>
      </c>
      <c r="BK225" s="167">
        <f>SUM(BK226:BK265)</f>
        <v>0</v>
      </c>
    </row>
    <row r="226" spans="1:65" s="2" customFormat="1" ht="21.75" customHeight="1">
      <c r="A226" s="35"/>
      <c r="B226" s="36"/>
      <c r="C226" s="170" t="s">
        <v>294</v>
      </c>
      <c r="D226" s="170" t="s">
        <v>129</v>
      </c>
      <c r="E226" s="171" t="s">
        <v>295</v>
      </c>
      <c r="F226" s="172" t="s">
        <v>296</v>
      </c>
      <c r="G226" s="173" t="s">
        <v>148</v>
      </c>
      <c r="H226" s="174">
        <v>22.39</v>
      </c>
      <c r="I226" s="175"/>
      <c r="J226" s="176">
        <f>ROUND(I226*H226,2)</f>
        <v>0</v>
      </c>
      <c r="K226" s="172" t="s">
        <v>133</v>
      </c>
      <c r="L226" s="40"/>
      <c r="M226" s="177" t="s">
        <v>19</v>
      </c>
      <c r="N226" s="178" t="s">
        <v>42</v>
      </c>
      <c r="O226" s="65"/>
      <c r="P226" s="179">
        <f>O226*H226</f>
        <v>0</v>
      </c>
      <c r="Q226" s="179">
        <v>0</v>
      </c>
      <c r="R226" s="179">
        <f>Q226*H226</f>
        <v>0</v>
      </c>
      <c r="S226" s="179">
        <v>0.26100000000000001</v>
      </c>
      <c r="T226" s="180">
        <f>S226*H226</f>
        <v>5.8437900000000003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81" t="s">
        <v>134</v>
      </c>
      <c r="AT226" s="181" t="s">
        <v>129</v>
      </c>
      <c r="AU226" s="181" t="s">
        <v>81</v>
      </c>
      <c r="AY226" s="18" t="s">
        <v>126</v>
      </c>
      <c r="BE226" s="182">
        <f>IF(N226="základní",J226,0)</f>
        <v>0</v>
      </c>
      <c r="BF226" s="182">
        <f>IF(N226="snížená",J226,0)</f>
        <v>0</v>
      </c>
      <c r="BG226" s="182">
        <f>IF(N226="zákl. přenesená",J226,0)</f>
        <v>0</v>
      </c>
      <c r="BH226" s="182">
        <f>IF(N226="sníž. přenesená",J226,0)</f>
        <v>0</v>
      </c>
      <c r="BI226" s="182">
        <f>IF(N226="nulová",J226,0)</f>
        <v>0</v>
      </c>
      <c r="BJ226" s="18" t="s">
        <v>79</v>
      </c>
      <c r="BK226" s="182">
        <f>ROUND(I226*H226,2)</f>
        <v>0</v>
      </c>
      <c r="BL226" s="18" t="s">
        <v>134</v>
      </c>
      <c r="BM226" s="181" t="s">
        <v>297</v>
      </c>
    </row>
    <row r="227" spans="1:65" s="2" customFormat="1" ht="29.25">
      <c r="A227" s="35"/>
      <c r="B227" s="36"/>
      <c r="C227" s="37"/>
      <c r="D227" s="183" t="s">
        <v>136</v>
      </c>
      <c r="E227" s="37"/>
      <c r="F227" s="184" t="s">
        <v>298</v>
      </c>
      <c r="G227" s="37"/>
      <c r="H227" s="37"/>
      <c r="I227" s="185"/>
      <c r="J227" s="37"/>
      <c r="K227" s="37"/>
      <c r="L227" s="40"/>
      <c r="M227" s="186"/>
      <c r="N227" s="187"/>
      <c r="O227" s="65"/>
      <c r="P227" s="65"/>
      <c r="Q227" s="65"/>
      <c r="R227" s="65"/>
      <c r="S227" s="65"/>
      <c r="T227" s="66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136</v>
      </c>
      <c r="AU227" s="18" t="s">
        <v>81</v>
      </c>
    </row>
    <row r="228" spans="1:65" s="2" customFormat="1" ht="11.25">
      <c r="A228" s="35"/>
      <c r="B228" s="36"/>
      <c r="C228" s="37"/>
      <c r="D228" s="188" t="s">
        <v>138</v>
      </c>
      <c r="E228" s="37"/>
      <c r="F228" s="189" t="s">
        <v>299</v>
      </c>
      <c r="G228" s="37"/>
      <c r="H228" s="37"/>
      <c r="I228" s="185"/>
      <c r="J228" s="37"/>
      <c r="K228" s="37"/>
      <c r="L228" s="40"/>
      <c r="M228" s="186"/>
      <c r="N228" s="187"/>
      <c r="O228" s="65"/>
      <c r="P228" s="65"/>
      <c r="Q228" s="65"/>
      <c r="R228" s="65"/>
      <c r="S228" s="65"/>
      <c r="T228" s="66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138</v>
      </c>
      <c r="AU228" s="18" t="s">
        <v>81</v>
      </c>
    </row>
    <row r="229" spans="1:65" s="13" customFormat="1" ht="11.25">
      <c r="B229" s="190"/>
      <c r="C229" s="191"/>
      <c r="D229" s="183" t="s">
        <v>140</v>
      </c>
      <c r="E229" s="192" t="s">
        <v>19</v>
      </c>
      <c r="F229" s="193" t="s">
        <v>185</v>
      </c>
      <c r="G229" s="191"/>
      <c r="H229" s="192" t="s">
        <v>19</v>
      </c>
      <c r="I229" s="194"/>
      <c r="J229" s="191"/>
      <c r="K229" s="191"/>
      <c r="L229" s="195"/>
      <c r="M229" s="196"/>
      <c r="N229" s="197"/>
      <c r="O229" s="197"/>
      <c r="P229" s="197"/>
      <c r="Q229" s="197"/>
      <c r="R229" s="197"/>
      <c r="S229" s="197"/>
      <c r="T229" s="198"/>
      <c r="AT229" s="199" t="s">
        <v>140</v>
      </c>
      <c r="AU229" s="199" t="s">
        <v>81</v>
      </c>
      <c r="AV229" s="13" t="s">
        <v>79</v>
      </c>
      <c r="AW229" s="13" t="s">
        <v>33</v>
      </c>
      <c r="AX229" s="13" t="s">
        <v>71</v>
      </c>
      <c r="AY229" s="199" t="s">
        <v>126</v>
      </c>
    </row>
    <row r="230" spans="1:65" s="14" customFormat="1" ht="22.5">
      <c r="B230" s="200"/>
      <c r="C230" s="201"/>
      <c r="D230" s="183" t="s">
        <v>140</v>
      </c>
      <c r="E230" s="202" t="s">
        <v>19</v>
      </c>
      <c r="F230" s="203" t="s">
        <v>300</v>
      </c>
      <c r="G230" s="201"/>
      <c r="H230" s="204">
        <v>22.39</v>
      </c>
      <c r="I230" s="205"/>
      <c r="J230" s="201"/>
      <c r="K230" s="201"/>
      <c r="L230" s="206"/>
      <c r="M230" s="207"/>
      <c r="N230" s="208"/>
      <c r="O230" s="208"/>
      <c r="P230" s="208"/>
      <c r="Q230" s="208"/>
      <c r="R230" s="208"/>
      <c r="S230" s="208"/>
      <c r="T230" s="209"/>
      <c r="AT230" s="210" t="s">
        <v>140</v>
      </c>
      <c r="AU230" s="210" t="s">
        <v>81</v>
      </c>
      <c r="AV230" s="14" t="s">
        <v>81</v>
      </c>
      <c r="AW230" s="14" t="s">
        <v>33</v>
      </c>
      <c r="AX230" s="14" t="s">
        <v>79</v>
      </c>
      <c r="AY230" s="210" t="s">
        <v>126</v>
      </c>
    </row>
    <row r="231" spans="1:65" s="2" customFormat="1" ht="24.2" customHeight="1">
      <c r="A231" s="35"/>
      <c r="B231" s="36"/>
      <c r="C231" s="170" t="s">
        <v>7</v>
      </c>
      <c r="D231" s="170" t="s">
        <v>129</v>
      </c>
      <c r="E231" s="171" t="s">
        <v>301</v>
      </c>
      <c r="F231" s="172" t="s">
        <v>302</v>
      </c>
      <c r="G231" s="173" t="s">
        <v>148</v>
      </c>
      <c r="H231" s="174">
        <v>12.1</v>
      </c>
      <c r="I231" s="175"/>
      <c r="J231" s="176">
        <f>ROUND(I231*H231,2)</f>
        <v>0</v>
      </c>
      <c r="K231" s="172" t="s">
        <v>133</v>
      </c>
      <c r="L231" s="40"/>
      <c r="M231" s="177" t="s">
        <v>19</v>
      </c>
      <c r="N231" s="178" t="s">
        <v>42</v>
      </c>
      <c r="O231" s="65"/>
      <c r="P231" s="179">
        <f>O231*H231</f>
        <v>0</v>
      </c>
      <c r="Q231" s="179">
        <v>0</v>
      </c>
      <c r="R231" s="179">
        <f>Q231*H231</f>
        <v>0</v>
      </c>
      <c r="S231" s="179">
        <v>0.09</v>
      </c>
      <c r="T231" s="180">
        <f>S231*H231</f>
        <v>1.089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81" t="s">
        <v>134</v>
      </c>
      <c r="AT231" s="181" t="s">
        <v>129</v>
      </c>
      <c r="AU231" s="181" t="s">
        <v>81</v>
      </c>
      <c r="AY231" s="18" t="s">
        <v>126</v>
      </c>
      <c r="BE231" s="182">
        <f>IF(N231="základní",J231,0)</f>
        <v>0</v>
      </c>
      <c r="BF231" s="182">
        <f>IF(N231="snížená",J231,0)</f>
        <v>0</v>
      </c>
      <c r="BG231" s="182">
        <f>IF(N231="zákl. přenesená",J231,0)</f>
        <v>0</v>
      </c>
      <c r="BH231" s="182">
        <f>IF(N231="sníž. přenesená",J231,0)</f>
        <v>0</v>
      </c>
      <c r="BI231" s="182">
        <f>IF(N231="nulová",J231,0)</f>
        <v>0</v>
      </c>
      <c r="BJ231" s="18" t="s">
        <v>79</v>
      </c>
      <c r="BK231" s="182">
        <f>ROUND(I231*H231,2)</f>
        <v>0</v>
      </c>
      <c r="BL231" s="18" t="s">
        <v>134</v>
      </c>
      <c r="BM231" s="181" t="s">
        <v>303</v>
      </c>
    </row>
    <row r="232" spans="1:65" s="2" customFormat="1" ht="19.5">
      <c r="A232" s="35"/>
      <c r="B232" s="36"/>
      <c r="C232" s="37"/>
      <c r="D232" s="183" t="s">
        <v>136</v>
      </c>
      <c r="E232" s="37"/>
      <c r="F232" s="184" t="s">
        <v>304</v>
      </c>
      <c r="G232" s="37"/>
      <c r="H232" s="37"/>
      <c r="I232" s="185"/>
      <c r="J232" s="37"/>
      <c r="K232" s="37"/>
      <c r="L232" s="40"/>
      <c r="M232" s="186"/>
      <c r="N232" s="187"/>
      <c r="O232" s="65"/>
      <c r="P232" s="65"/>
      <c r="Q232" s="65"/>
      <c r="R232" s="65"/>
      <c r="S232" s="65"/>
      <c r="T232" s="66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136</v>
      </c>
      <c r="AU232" s="18" t="s">
        <v>81</v>
      </c>
    </row>
    <row r="233" spans="1:65" s="2" customFormat="1" ht="11.25">
      <c r="A233" s="35"/>
      <c r="B233" s="36"/>
      <c r="C233" s="37"/>
      <c r="D233" s="188" t="s">
        <v>138</v>
      </c>
      <c r="E233" s="37"/>
      <c r="F233" s="189" t="s">
        <v>305</v>
      </c>
      <c r="G233" s="37"/>
      <c r="H233" s="37"/>
      <c r="I233" s="185"/>
      <c r="J233" s="37"/>
      <c r="K233" s="37"/>
      <c r="L233" s="40"/>
      <c r="M233" s="186"/>
      <c r="N233" s="187"/>
      <c r="O233" s="65"/>
      <c r="P233" s="65"/>
      <c r="Q233" s="65"/>
      <c r="R233" s="65"/>
      <c r="S233" s="65"/>
      <c r="T233" s="66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138</v>
      </c>
      <c r="AU233" s="18" t="s">
        <v>81</v>
      </c>
    </row>
    <row r="234" spans="1:65" s="13" customFormat="1" ht="11.25">
      <c r="B234" s="190"/>
      <c r="C234" s="191"/>
      <c r="D234" s="183" t="s">
        <v>140</v>
      </c>
      <c r="E234" s="192" t="s">
        <v>19</v>
      </c>
      <c r="F234" s="193" t="s">
        <v>240</v>
      </c>
      <c r="G234" s="191"/>
      <c r="H234" s="192" t="s">
        <v>19</v>
      </c>
      <c r="I234" s="194"/>
      <c r="J234" s="191"/>
      <c r="K234" s="191"/>
      <c r="L234" s="195"/>
      <c r="M234" s="196"/>
      <c r="N234" s="197"/>
      <c r="O234" s="197"/>
      <c r="P234" s="197"/>
      <c r="Q234" s="197"/>
      <c r="R234" s="197"/>
      <c r="S234" s="197"/>
      <c r="T234" s="198"/>
      <c r="AT234" s="199" t="s">
        <v>140</v>
      </c>
      <c r="AU234" s="199" t="s">
        <v>81</v>
      </c>
      <c r="AV234" s="13" t="s">
        <v>79</v>
      </c>
      <c r="AW234" s="13" t="s">
        <v>33</v>
      </c>
      <c r="AX234" s="13" t="s">
        <v>71</v>
      </c>
      <c r="AY234" s="199" t="s">
        <v>126</v>
      </c>
    </row>
    <row r="235" spans="1:65" s="14" customFormat="1" ht="22.5">
      <c r="B235" s="200"/>
      <c r="C235" s="201"/>
      <c r="D235" s="183" t="s">
        <v>140</v>
      </c>
      <c r="E235" s="202" t="s">
        <v>19</v>
      </c>
      <c r="F235" s="203" t="s">
        <v>306</v>
      </c>
      <c r="G235" s="201"/>
      <c r="H235" s="204">
        <v>7.6</v>
      </c>
      <c r="I235" s="205"/>
      <c r="J235" s="201"/>
      <c r="K235" s="201"/>
      <c r="L235" s="206"/>
      <c r="M235" s="207"/>
      <c r="N235" s="208"/>
      <c r="O235" s="208"/>
      <c r="P235" s="208"/>
      <c r="Q235" s="208"/>
      <c r="R235" s="208"/>
      <c r="S235" s="208"/>
      <c r="T235" s="209"/>
      <c r="AT235" s="210" t="s">
        <v>140</v>
      </c>
      <c r="AU235" s="210" t="s">
        <v>81</v>
      </c>
      <c r="AV235" s="14" t="s">
        <v>81</v>
      </c>
      <c r="AW235" s="14" t="s">
        <v>33</v>
      </c>
      <c r="AX235" s="14" t="s">
        <v>71</v>
      </c>
      <c r="AY235" s="210" t="s">
        <v>126</v>
      </c>
    </row>
    <row r="236" spans="1:65" s="14" customFormat="1" ht="11.25">
      <c r="B236" s="200"/>
      <c r="C236" s="201"/>
      <c r="D236" s="183" t="s">
        <v>140</v>
      </c>
      <c r="E236" s="202" t="s">
        <v>19</v>
      </c>
      <c r="F236" s="203" t="s">
        <v>307</v>
      </c>
      <c r="G236" s="201"/>
      <c r="H236" s="204">
        <v>4.5</v>
      </c>
      <c r="I236" s="205"/>
      <c r="J236" s="201"/>
      <c r="K236" s="201"/>
      <c r="L236" s="206"/>
      <c r="M236" s="207"/>
      <c r="N236" s="208"/>
      <c r="O236" s="208"/>
      <c r="P236" s="208"/>
      <c r="Q236" s="208"/>
      <c r="R236" s="208"/>
      <c r="S236" s="208"/>
      <c r="T236" s="209"/>
      <c r="AT236" s="210" t="s">
        <v>140</v>
      </c>
      <c r="AU236" s="210" t="s">
        <v>81</v>
      </c>
      <c r="AV236" s="14" t="s">
        <v>81</v>
      </c>
      <c r="AW236" s="14" t="s">
        <v>33</v>
      </c>
      <c r="AX236" s="14" t="s">
        <v>71</v>
      </c>
      <c r="AY236" s="210" t="s">
        <v>126</v>
      </c>
    </row>
    <row r="237" spans="1:65" s="15" customFormat="1" ht="11.25">
      <c r="B237" s="211"/>
      <c r="C237" s="212"/>
      <c r="D237" s="183" t="s">
        <v>140</v>
      </c>
      <c r="E237" s="213" t="s">
        <v>19</v>
      </c>
      <c r="F237" s="214" t="s">
        <v>145</v>
      </c>
      <c r="G237" s="212"/>
      <c r="H237" s="215">
        <v>12.1</v>
      </c>
      <c r="I237" s="216"/>
      <c r="J237" s="212"/>
      <c r="K237" s="212"/>
      <c r="L237" s="217"/>
      <c r="M237" s="218"/>
      <c r="N237" s="219"/>
      <c r="O237" s="219"/>
      <c r="P237" s="219"/>
      <c r="Q237" s="219"/>
      <c r="R237" s="219"/>
      <c r="S237" s="219"/>
      <c r="T237" s="220"/>
      <c r="AT237" s="221" t="s">
        <v>140</v>
      </c>
      <c r="AU237" s="221" t="s">
        <v>81</v>
      </c>
      <c r="AV237" s="15" t="s">
        <v>134</v>
      </c>
      <c r="AW237" s="15" t="s">
        <v>33</v>
      </c>
      <c r="AX237" s="15" t="s">
        <v>79</v>
      </c>
      <c r="AY237" s="221" t="s">
        <v>126</v>
      </c>
    </row>
    <row r="238" spans="1:65" s="2" customFormat="1" ht="24.2" customHeight="1">
      <c r="A238" s="35"/>
      <c r="B238" s="36"/>
      <c r="C238" s="170" t="s">
        <v>308</v>
      </c>
      <c r="D238" s="170" t="s">
        <v>129</v>
      </c>
      <c r="E238" s="171" t="s">
        <v>309</v>
      </c>
      <c r="F238" s="172" t="s">
        <v>310</v>
      </c>
      <c r="G238" s="173" t="s">
        <v>252</v>
      </c>
      <c r="H238" s="174">
        <v>2.1779999999999999</v>
      </c>
      <c r="I238" s="175"/>
      <c r="J238" s="176">
        <f>ROUND(I238*H238,2)</f>
        <v>0</v>
      </c>
      <c r="K238" s="172" t="s">
        <v>133</v>
      </c>
      <c r="L238" s="40"/>
      <c r="M238" s="177" t="s">
        <v>19</v>
      </c>
      <c r="N238" s="178" t="s">
        <v>42</v>
      </c>
      <c r="O238" s="65"/>
      <c r="P238" s="179">
        <f>O238*H238</f>
        <v>0</v>
      </c>
      <c r="Q238" s="179">
        <v>0</v>
      </c>
      <c r="R238" s="179">
        <f>Q238*H238</f>
        <v>0</v>
      </c>
      <c r="S238" s="179">
        <v>1.4</v>
      </c>
      <c r="T238" s="180">
        <f>S238*H238</f>
        <v>3.0491999999999999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81" t="s">
        <v>134</v>
      </c>
      <c r="AT238" s="181" t="s">
        <v>129</v>
      </c>
      <c r="AU238" s="181" t="s">
        <v>81</v>
      </c>
      <c r="AY238" s="18" t="s">
        <v>126</v>
      </c>
      <c r="BE238" s="182">
        <f>IF(N238="základní",J238,0)</f>
        <v>0</v>
      </c>
      <c r="BF238" s="182">
        <f>IF(N238="snížená",J238,0)</f>
        <v>0</v>
      </c>
      <c r="BG238" s="182">
        <f>IF(N238="zákl. přenesená",J238,0)</f>
        <v>0</v>
      </c>
      <c r="BH238" s="182">
        <f>IF(N238="sníž. přenesená",J238,0)</f>
        <v>0</v>
      </c>
      <c r="BI238" s="182">
        <f>IF(N238="nulová",J238,0)</f>
        <v>0</v>
      </c>
      <c r="BJ238" s="18" t="s">
        <v>79</v>
      </c>
      <c r="BK238" s="182">
        <f>ROUND(I238*H238,2)</f>
        <v>0</v>
      </c>
      <c r="BL238" s="18" t="s">
        <v>134</v>
      </c>
      <c r="BM238" s="181" t="s">
        <v>311</v>
      </c>
    </row>
    <row r="239" spans="1:65" s="2" customFormat="1" ht="19.5">
      <c r="A239" s="35"/>
      <c r="B239" s="36"/>
      <c r="C239" s="37"/>
      <c r="D239" s="183" t="s">
        <v>136</v>
      </c>
      <c r="E239" s="37"/>
      <c r="F239" s="184" t="s">
        <v>312</v>
      </c>
      <c r="G239" s="37"/>
      <c r="H239" s="37"/>
      <c r="I239" s="185"/>
      <c r="J239" s="37"/>
      <c r="K239" s="37"/>
      <c r="L239" s="40"/>
      <c r="M239" s="186"/>
      <c r="N239" s="187"/>
      <c r="O239" s="65"/>
      <c r="P239" s="65"/>
      <c r="Q239" s="65"/>
      <c r="R239" s="65"/>
      <c r="S239" s="65"/>
      <c r="T239" s="66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136</v>
      </c>
      <c r="AU239" s="18" t="s">
        <v>81</v>
      </c>
    </row>
    <row r="240" spans="1:65" s="2" customFormat="1" ht="11.25">
      <c r="A240" s="35"/>
      <c r="B240" s="36"/>
      <c r="C240" s="37"/>
      <c r="D240" s="188" t="s">
        <v>138</v>
      </c>
      <c r="E240" s="37"/>
      <c r="F240" s="189" t="s">
        <v>313</v>
      </c>
      <c r="G240" s="37"/>
      <c r="H240" s="37"/>
      <c r="I240" s="185"/>
      <c r="J240" s="37"/>
      <c r="K240" s="37"/>
      <c r="L240" s="40"/>
      <c r="M240" s="186"/>
      <c r="N240" s="187"/>
      <c r="O240" s="65"/>
      <c r="P240" s="65"/>
      <c r="Q240" s="65"/>
      <c r="R240" s="65"/>
      <c r="S240" s="65"/>
      <c r="T240" s="66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138</v>
      </c>
      <c r="AU240" s="18" t="s">
        <v>81</v>
      </c>
    </row>
    <row r="241" spans="1:65" s="13" customFormat="1" ht="11.25">
      <c r="B241" s="190"/>
      <c r="C241" s="191"/>
      <c r="D241" s="183" t="s">
        <v>140</v>
      </c>
      <c r="E241" s="192" t="s">
        <v>19</v>
      </c>
      <c r="F241" s="193" t="s">
        <v>240</v>
      </c>
      <c r="G241" s="191"/>
      <c r="H241" s="192" t="s">
        <v>19</v>
      </c>
      <c r="I241" s="194"/>
      <c r="J241" s="191"/>
      <c r="K241" s="191"/>
      <c r="L241" s="195"/>
      <c r="M241" s="196"/>
      <c r="N241" s="197"/>
      <c r="O241" s="197"/>
      <c r="P241" s="197"/>
      <c r="Q241" s="197"/>
      <c r="R241" s="197"/>
      <c r="S241" s="197"/>
      <c r="T241" s="198"/>
      <c r="AT241" s="199" t="s">
        <v>140</v>
      </c>
      <c r="AU241" s="199" t="s">
        <v>81</v>
      </c>
      <c r="AV241" s="13" t="s">
        <v>79</v>
      </c>
      <c r="AW241" s="13" t="s">
        <v>33</v>
      </c>
      <c r="AX241" s="13" t="s">
        <v>71</v>
      </c>
      <c r="AY241" s="199" t="s">
        <v>126</v>
      </c>
    </row>
    <row r="242" spans="1:65" s="14" customFormat="1" ht="22.5">
      <c r="B242" s="200"/>
      <c r="C242" s="201"/>
      <c r="D242" s="183" t="s">
        <v>140</v>
      </c>
      <c r="E242" s="202" t="s">
        <v>19</v>
      </c>
      <c r="F242" s="203" t="s">
        <v>314</v>
      </c>
      <c r="G242" s="201"/>
      <c r="H242" s="204">
        <v>1.3680000000000001</v>
      </c>
      <c r="I242" s="205"/>
      <c r="J242" s="201"/>
      <c r="K242" s="201"/>
      <c r="L242" s="206"/>
      <c r="M242" s="207"/>
      <c r="N242" s="208"/>
      <c r="O242" s="208"/>
      <c r="P242" s="208"/>
      <c r="Q242" s="208"/>
      <c r="R242" s="208"/>
      <c r="S242" s="208"/>
      <c r="T242" s="209"/>
      <c r="AT242" s="210" t="s">
        <v>140</v>
      </c>
      <c r="AU242" s="210" t="s">
        <v>81</v>
      </c>
      <c r="AV242" s="14" t="s">
        <v>81</v>
      </c>
      <c r="AW242" s="14" t="s">
        <v>33</v>
      </c>
      <c r="AX242" s="14" t="s">
        <v>71</v>
      </c>
      <c r="AY242" s="210" t="s">
        <v>126</v>
      </c>
    </row>
    <row r="243" spans="1:65" s="14" customFormat="1" ht="11.25">
      <c r="B243" s="200"/>
      <c r="C243" s="201"/>
      <c r="D243" s="183" t="s">
        <v>140</v>
      </c>
      <c r="E243" s="202" t="s">
        <v>19</v>
      </c>
      <c r="F243" s="203" t="s">
        <v>315</v>
      </c>
      <c r="G243" s="201"/>
      <c r="H243" s="204">
        <v>0.81</v>
      </c>
      <c r="I243" s="205"/>
      <c r="J243" s="201"/>
      <c r="K243" s="201"/>
      <c r="L243" s="206"/>
      <c r="M243" s="207"/>
      <c r="N243" s="208"/>
      <c r="O243" s="208"/>
      <c r="P243" s="208"/>
      <c r="Q243" s="208"/>
      <c r="R243" s="208"/>
      <c r="S243" s="208"/>
      <c r="T243" s="209"/>
      <c r="AT243" s="210" t="s">
        <v>140</v>
      </c>
      <c r="AU243" s="210" t="s">
        <v>81</v>
      </c>
      <c r="AV243" s="14" t="s">
        <v>81</v>
      </c>
      <c r="AW243" s="14" t="s">
        <v>33</v>
      </c>
      <c r="AX243" s="14" t="s">
        <v>71</v>
      </c>
      <c r="AY243" s="210" t="s">
        <v>126</v>
      </c>
    </row>
    <row r="244" spans="1:65" s="15" customFormat="1" ht="11.25">
      <c r="B244" s="211"/>
      <c r="C244" s="212"/>
      <c r="D244" s="183" t="s">
        <v>140</v>
      </c>
      <c r="E244" s="213" t="s">
        <v>19</v>
      </c>
      <c r="F244" s="214" t="s">
        <v>145</v>
      </c>
      <c r="G244" s="212"/>
      <c r="H244" s="215">
        <v>2.1779999999999999</v>
      </c>
      <c r="I244" s="216"/>
      <c r="J244" s="212"/>
      <c r="K244" s="212"/>
      <c r="L244" s="217"/>
      <c r="M244" s="218"/>
      <c r="N244" s="219"/>
      <c r="O244" s="219"/>
      <c r="P244" s="219"/>
      <c r="Q244" s="219"/>
      <c r="R244" s="219"/>
      <c r="S244" s="219"/>
      <c r="T244" s="220"/>
      <c r="AT244" s="221" t="s">
        <v>140</v>
      </c>
      <c r="AU244" s="221" t="s">
        <v>81</v>
      </c>
      <c r="AV244" s="15" t="s">
        <v>134</v>
      </c>
      <c r="AW244" s="15" t="s">
        <v>33</v>
      </c>
      <c r="AX244" s="15" t="s">
        <v>79</v>
      </c>
      <c r="AY244" s="221" t="s">
        <v>126</v>
      </c>
    </row>
    <row r="245" spans="1:65" s="2" customFormat="1" ht="21.75" customHeight="1">
      <c r="A245" s="35"/>
      <c r="B245" s="36"/>
      <c r="C245" s="170" t="s">
        <v>316</v>
      </c>
      <c r="D245" s="170" t="s">
        <v>129</v>
      </c>
      <c r="E245" s="171" t="s">
        <v>317</v>
      </c>
      <c r="F245" s="172" t="s">
        <v>318</v>
      </c>
      <c r="G245" s="173" t="s">
        <v>148</v>
      </c>
      <c r="H245" s="174">
        <v>4</v>
      </c>
      <c r="I245" s="175"/>
      <c r="J245" s="176">
        <f>ROUND(I245*H245,2)</f>
        <v>0</v>
      </c>
      <c r="K245" s="172" t="s">
        <v>133</v>
      </c>
      <c r="L245" s="40"/>
      <c r="M245" s="177" t="s">
        <v>19</v>
      </c>
      <c r="N245" s="178" t="s">
        <v>42</v>
      </c>
      <c r="O245" s="65"/>
      <c r="P245" s="179">
        <f>O245*H245</f>
        <v>0</v>
      </c>
      <c r="Q245" s="179">
        <v>0</v>
      </c>
      <c r="R245" s="179">
        <f>Q245*H245</f>
        <v>0</v>
      </c>
      <c r="S245" s="179">
        <v>7.5999999999999998E-2</v>
      </c>
      <c r="T245" s="180">
        <f>S245*H245</f>
        <v>0.30399999999999999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81" t="s">
        <v>134</v>
      </c>
      <c r="AT245" s="181" t="s">
        <v>129</v>
      </c>
      <c r="AU245" s="181" t="s">
        <v>81</v>
      </c>
      <c r="AY245" s="18" t="s">
        <v>126</v>
      </c>
      <c r="BE245" s="182">
        <f>IF(N245="základní",J245,0)</f>
        <v>0</v>
      </c>
      <c r="BF245" s="182">
        <f>IF(N245="snížená",J245,0)</f>
        <v>0</v>
      </c>
      <c r="BG245" s="182">
        <f>IF(N245="zákl. přenesená",J245,0)</f>
        <v>0</v>
      </c>
      <c r="BH245" s="182">
        <f>IF(N245="sníž. přenesená",J245,0)</f>
        <v>0</v>
      </c>
      <c r="BI245" s="182">
        <f>IF(N245="nulová",J245,0)</f>
        <v>0</v>
      </c>
      <c r="BJ245" s="18" t="s">
        <v>79</v>
      </c>
      <c r="BK245" s="182">
        <f>ROUND(I245*H245,2)</f>
        <v>0</v>
      </c>
      <c r="BL245" s="18" t="s">
        <v>134</v>
      </c>
      <c r="BM245" s="181" t="s">
        <v>319</v>
      </c>
    </row>
    <row r="246" spans="1:65" s="2" customFormat="1" ht="19.5">
      <c r="A246" s="35"/>
      <c r="B246" s="36"/>
      <c r="C246" s="37"/>
      <c r="D246" s="183" t="s">
        <v>136</v>
      </c>
      <c r="E246" s="37"/>
      <c r="F246" s="184" t="s">
        <v>320</v>
      </c>
      <c r="G246" s="37"/>
      <c r="H246" s="37"/>
      <c r="I246" s="185"/>
      <c r="J246" s="37"/>
      <c r="K246" s="37"/>
      <c r="L246" s="40"/>
      <c r="M246" s="186"/>
      <c r="N246" s="187"/>
      <c r="O246" s="65"/>
      <c r="P246" s="65"/>
      <c r="Q246" s="65"/>
      <c r="R246" s="65"/>
      <c r="S246" s="65"/>
      <c r="T246" s="66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8" t="s">
        <v>136</v>
      </c>
      <c r="AU246" s="18" t="s">
        <v>81</v>
      </c>
    </row>
    <row r="247" spans="1:65" s="2" customFormat="1" ht="11.25">
      <c r="A247" s="35"/>
      <c r="B247" s="36"/>
      <c r="C247" s="37"/>
      <c r="D247" s="188" t="s">
        <v>138</v>
      </c>
      <c r="E247" s="37"/>
      <c r="F247" s="189" t="s">
        <v>321</v>
      </c>
      <c r="G247" s="37"/>
      <c r="H247" s="37"/>
      <c r="I247" s="185"/>
      <c r="J247" s="37"/>
      <c r="K247" s="37"/>
      <c r="L247" s="40"/>
      <c r="M247" s="186"/>
      <c r="N247" s="187"/>
      <c r="O247" s="65"/>
      <c r="P247" s="65"/>
      <c r="Q247" s="65"/>
      <c r="R247" s="65"/>
      <c r="S247" s="65"/>
      <c r="T247" s="66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8" t="s">
        <v>138</v>
      </c>
      <c r="AU247" s="18" t="s">
        <v>81</v>
      </c>
    </row>
    <row r="248" spans="1:65" s="13" customFormat="1" ht="11.25">
      <c r="B248" s="190"/>
      <c r="C248" s="191"/>
      <c r="D248" s="183" t="s">
        <v>140</v>
      </c>
      <c r="E248" s="192" t="s">
        <v>19</v>
      </c>
      <c r="F248" s="193" t="s">
        <v>240</v>
      </c>
      <c r="G248" s="191"/>
      <c r="H248" s="192" t="s">
        <v>19</v>
      </c>
      <c r="I248" s="194"/>
      <c r="J248" s="191"/>
      <c r="K248" s="191"/>
      <c r="L248" s="195"/>
      <c r="M248" s="196"/>
      <c r="N248" s="197"/>
      <c r="O248" s="197"/>
      <c r="P248" s="197"/>
      <c r="Q248" s="197"/>
      <c r="R248" s="197"/>
      <c r="S248" s="197"/>
      <c r="T248" s="198"/>
      <c r="AT248" s="199" t="s">
        <v>140</v>
      </c>
      <c r="AU248" s="199" t="s">
        <v>81</v>
      </c>
      <c r="AV248" s="13" t="s">
        <v>79</v>
      </c>
      <c r="AW248" s="13" t="s">
        <v>33</v>
      </c>
      <c r="AX248" s="13" t="s">
        <v>71</v>
      </c>
      <c r="AY248" s="199" t="s">
        <v>126</v>
      </c>
    </row>
    <row r="249" spans="1:65" s="13" customFormat="1" ht="11.25">
      <c r="B249" s="190"/>
      <c r="C249" s="191"/>
      <c r="D249" s="183" t="s">
        <v>140</v>
      </c>
      <c r="E249" s="192" t="s">
        <v>19</v>
      </c>
      <c r="F249" s="193" t="s">
        <v>322</v>
      </c>
      <c r="G249" s="191"/>
      <c r="H249" s="192" t="s">
        <v>19</v>
      </c>
      <c r="I249" s="194"/>
      <c r="J249" s="191"/>
      <c r="K249" s="191"/>
      <c r="L249" s="195"/>
      <c r="M249" s="196"/>
      <c r="N249" s="197"/>
      <c r="O249" s="197"/>
      <c r="P249" s="197"/>
      <c r="Q249" s="197"/>
      <c r="R249" s="197"/>
      <c r="S249" s="197"/>
      <c r="T249" s="198"/>
      <c r="AT249" s="199" t="s">
        <v>140</v>
      </c>
      <c r="AU249" s="199" t="s">
        <v>81</v>
      </c>
      <c r="AV249" s="13" t="s">
        <v>79</v>
      </c>
      <c r="AW249" s="13" t="s">
        <v>33</v>
      </c>
      <c r="AX249" s="13" t="s">
        <v>71</v>
      </c>
      <c r="AY249" s="199" t="s">
        <v>126</v>
      </c>
    </row>
    <row r="250" spans="1:65" s="14" customFormat="1" ht="11.25">
      <c r="B250" s="200"/>
      <c r="C250" s="201"/>
      <c r="D250" s="183" t="s">
        <v>140</v>
      </c>
      <c r="E250" s="202" t="s">
        <v>19</v>
      </c>
      <c r="F250" s="203" t="s">
        <v>323</v>
      </c>
      <c r="G250" s="201"/>
      <c r="H250" s="204">
        <v>2</v>
      </c>
      <c r="I250" s="205"/>
      <c r="J250" s="201"/>
      <c r="K250" s="201"/>
      <c r="L250" s="206"/>
      <c r="M250" s="207"/>
      <c r="N250" s="208"/>
      <c r="O250" s="208"/>
      <c r="P250" s="208"/>
      <c r="Q250" s="208"/>
      <c r="R250" s="208"/>
      <c r="S250" s="208"/>
      <c r="T250" s="209"/>
      <c r="AT250" s="210" t="s">
        <v>140</v>
      </c>
      <c r="AU250" s="210" t="s">
        <v>81</v>
      </c>
      <c r="AV250" s="14" t="s">
        <v>81</v>
      </c>
      <c r="AW250" s="14" t="s">
        <v>33</v>
      </c>
      <c r="AX250" s="14" t="s">
        <v>71</v>
      </c>
      <c r="AY250" s="210" t="s">
        <v>126</v>
      </c>
    </row>
    <row r="251" spans="1:65" s="14" customFormat="1" ht="11.25">
      <c r="B251" s="200"/>
      <c r="C251" s="201"/>
      <c r="D251" s="183" t="s">
        <v>140</v>
      </c>
      <c r="E251" s="202" t="s">
        <v>19</v>
      </c>
      <c r="F251" s="203" t="s">
        <v>324</v>
      </c>
      <c r="G251" s="201"/>
      <c r="H251" s="204">
        <v>2</v>
      </c>
      <c r="I251" s="205"/>
      <c r="J251" s="201"/>
      <c r="K251" s="201"/>
      <c r="L251" s="206"/>
      <c r="M251" s="207"/>
      <c r="N251" s="208"/>
      <c r="O251" s="208"/>
      <c r="P251" s="208"/>
      <c r="Q251" s="208"/>
      <c r="R251" s="208"/>
      <c r="S251" s="208"/>
      <c r="T251" s="209"/>
      <c r="AT251" s="210" t="s">
        <v>140</v>
      </c>
      <c r="AU251" s="210" t="s">
        <v>81</v>
      </c>
      <c r="AV251" s="14" t="s">
        <v>81</v>
      </c>
      <c r="AW251" s="14" t="s">
        <v>33</v>
      </c>
      <c r="AX251" s="14" t="s">
        <v>71</v>
      </c>
      <c r="AY251" s="210" t="s">
        <v>126</v>
      </c>
    </row>
    <row r="252" spans="1:65" s="15" customFormat="1" ht="11.25">
      <c r="B252" s="211"/>
      <c r="C252" s="212"/>
      <c r="D252" s="183" t="s">
        <v>140</v>
      </c>
      <c r="E252" s="213" t="s">
        <v>19</v>
      </c>
      <c r="F252" s="214" t="s">
        <v>145</v>
      </c>
      <c r="G252" s="212"/>
      <c r="H252" s="215">
        <v>4</v>
      </c>
      <c r="I252" s="216"/>
      <c r="J252" s="212"/>
      <c r="K252" s="212"/>
      <c r="L252" s="217"/>
      <c r="M252" s="218"/>
      <c r="N252" s="219"/>
      <c r="O252" s="219"/>
      <c r="P252" s="219"/>
      <c r="Q252" s="219"/>
      <c r="R252" s="219"/>
      <c r="S252" s="219"/>
      <c r="T252" s="220"/>
      <c r="AT252" s="221" t="s">
        <v>140</v>
      </c>
      <c r="AU252" s="221" t="s">
        <v>81</v>
      </c>
      <c r="AV252" s="15" t="s">
        <v>134</v>
      </c>
      <c r="AW252" s="15" t="s">
        <v>33</v>
      </c>
      <c r="AX252" s="15" t="s">
        <v>79</v>
      </c>
      <c r="AY252" s="221" t="s">
        <v>126</v>
      </c>
    </row>
    <row r="253" spans="1:65" s="2" customFormat="1" ht="21.75" customHeight="1">
      <c r="A253" s="35"/>
      <c r="B253" s="36"/>
      <c r="C253" s="170" t="s">
        <v>325</v>
      </c>
      <c r="D253" s="170" t="s">
        <v>129</v>
      </c>
      <c r="E253" s="171" t="s">
        <v>326</v>
      </c>
      <c r="F253" s="172" t="s">
        <v>327</v>
      </c>
      <c r="G253" s="173" t="s">
        <v>148</v>
      </c>
      <c r="H253" s="174">
        <v>3</v>
      </c>
      <c r="I253" s="175"/>
      <c r="J253" s="176">
        <f>ROUND(I253*H253,2)</f>
        <v>0</v>
      </c>
      <c r="K253" s="172" t="s">
        <v>133</v>
      </c>
      <c r="L253" s="40"/>
      <c r="M253" s="177" t="s">
        <v>19</v>
      </c>
      <c r="N253" s="178" t="s">
        <v>42</v>
      </c>
      <c r="O253" s="65"/>
      <c r="P253" s="179">
        <f>O253*H253</f>
        <v>0</v>
      </c>
      <c r="Q253" s="179">
        <v>0</v>
      </c>
      <c r="R253" s="179">
        <f>Q253*H253</f>
        <v>0</v>
      </c>
      <c r="S253" s="179">
        <v>6.3E-2</v>
      </c>
      <c r="T253" s="180">
        <f>S253*H253</f>
        <v>0.189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81" t="s">
        <v>134</v>
      </c>
      <c r="AT253" s="181" t="s">
        <v>129</v>
      </c>
      <c r="AU253" s="181" t="s">
        <v>81</v>
      </c>
      <c r="AY253" s="18" t="s">
        <v>126</v>
      </c>
      <c r="BE253" s="182">
        <f>IF(N253="základní",J253,0)</f>
        <v>0</v>
      </c>
      <c r="BF253" s="182">
        <f>IF(N253="snížená",J253,0)</f>
        <v>0</v>
      </c>
      <c r="BG253" s="182">
        <f>IF(N253="zákl. přenesená",J253,0)</f>
        <v>0</v>
      </c>
      <c r="BH253" s="182">
        <f>IF(N253="sníž. přenesená",J253,0)</f>
        <v>0</v>
      </c>
      <c r="BI253" s="182">
        <f>IF(N253="nulová",J253,0)</f>
        <v>0</v>
      </c>
      <c r="BJ253" s="18" t="s">
        <v>79</v>
      </c>
      <c r="BK253" s="182">
        <f>ROUND(I253*H253,2)</f>
        <v>0</v>
      </c>
      <c r="BL253" s="18" t="s">
        <v>134</v>
      </c>
      <c r="BM253" s="181" t="s">
        <v>328</v>
      </c>
    </row>
    <row r="254" spans="1:65" s="2" customFormat="1" ht="19.5">
      <c r="A254" s="35"/>
      <c r="B254" s="36"/>
      <c r="C254" s="37"/>
      <c r="D254" s="183" t="s">
        <v>136</v>
      </c>
      <c r="E254" s="37"/>
      <c r="F254" s="184" t="s">
        <v>329</v>
      </c>
      <c r="G254" s="37"/>
      <c r="H254" s="37"/>
      <c r="I254" s="185"/>
      <c r="J254" s="37"/>
      <c r="K254" s="37"/>
      <c r="L254" s="40"/>
      <c r="M254" s="186"/>
      <c r="N254" s="187"/>
      <c r="O254" s="65"/>
      <c r="P254" s="65"/>
      <c r="Q254" s="65"/>
      <c r="R254" s="65"/>
      <c r="S254" s="65"/>
      <c r="T254" s="66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8" t="s">
        <v>136</v>
      </c>
      <c r="AU254" s="18" t="s">
        <v>81</v>
      </c>
    </row>
    <row r="255" spans="1:65" s="2" customFormat="1" ht="11.25">
      <c r="A255" s="35"/>
      <c r="B255" s="36"/>
      <c r="C255" s="37"/>
      <c r="D255" s="188" t="s">
        <v>138</v>
      </c>
      <c r="E255" s="37"/>
      <c r="F255" s="189" t="s">
        <v>330</v>
      </c>
      <c r="G255" s="37"/>
      <c r="H255" s="37"/>
      <c r="I255" s="185"/>
      <c r="J255" s="37"/>
      <c r="K255" s="37"/>
      <c r="L255" s="40"/>
      <c r="M255" s="186"/>
      <c r="N255" s="187"/>
      <c r="O255" s="65"/>
      <c r="P255" s="65"/>
      <c r="Q255" s="65"/>
      <c r="R255" s="65"/>
      <c r="S255" s="65"/>
      <c r="T255" s="66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138</v>
      </c>
      <c r="AU255" s="18" t="s">
        <v>81</v>
      </c>
    </row>
    <row r="256" spans="1:65" s="13" customFormat="1" ht="11.25">
      <c r="B256" s="190"/>
      <c r="C256" s="191"/>
      <c r="D256" s="183" t="s">
        <v>140</v>
      </c>
      <c r="E256" s="192" t="s">
        <v>19</v>
      </c>
      <c r="F256" s="193" t="s">
        <v>240</v>
      </c>
      <c r="G256" s="191"/>
      <c r="H256" s="192" t="s">
        <v>19</v>
      </c>
      <c r="I256" s="194"/>
      <c r="J256" s="191"/>
      <c r="K256" s="191"/>
      <c r="L256" s="195"/>
      <c r="M256" s="196"/>
      <c r="N256" s="197"/>
      <c r="O256" s="197"/>
      <c r="P256" s="197"/>
      <c r="Q256" s="197"/>
      <c r="R256" s="197"/>
      <c r="S256" s="197"/>
      <c r="T256" s="198"/>
      <c r="AT256" s="199" t="s">
        <v>140</v>
      </c>
      <c r="AU256" s="199" t="s">
        <v>81</v>
      </c>
      <c r="AV256" s="13" t="s">
        <v>79</v>
      </c>
      <c r="AW256" s="13" t="s">
        <v>33</v>
      </c>
      <c r="AX256" s="13" t="s">
        <v>71</v>
      </c>
      <c r="AY256" s="199" t="s">
        <v>126</v>
      </c>
    </row>
    <row r="257" spans="1:65" s="13" customFormat="1" ht="11.25">
      <c r="B257" s="190"/>
      <c r="C257" s="191"/>
      <c r="D257" s="183" t="s">
        <v>140</v>
      </c>
      <c r="E257" s="192" t="s">
        <v>19</v>
      </c>
      <c r="F257" s="193" t="s">
        <v>322</v>
      </c>
      <c r="G257" s="191"/>
      <c r="H257" s="192" t="s">
        <v>19</v>
      </c>
      <c r="I257" s="194"/>
      <c r="J257" s="191"/>
      <c r="K257" s="191"/>
      <c r="L257" s="195"/>
      <c r="M257" s="196"/>
      <c r="N257" s="197"/>
      <c r="O257" s="197"/>
      <c r="P257" s="197"/>
      <c r="Q257" s="197"/>
      <c r="R257" s="197"/>
      <c r="S257" s="197"/>
      <c r="T257" s="198"/>
      <c r="AT257" s="199" t="s">
        <v>140</v>
      </c>
      <c r="AU257" s="199" t="s">
        <v>81</v>
      </c>
      <c r="AV257" s="13" t="s">
        <v>79</v>
      </c>
      <c r="AW257" s="13" t="s">
        <v>33</v>
      </c>
      <c r="AX257" s="13" t="s">
        <v>71</v>
      </c>
      <c r="AY257" s="199" t="s">
        <v>126</v>
      </c>
    </row>
    <row r="258" spans="1:65" s="14" customFormat="1" ht="11.25">
      <c r="B258" s="200"/>
      <c r="C258" s="201"/>
      <c r="D258" s="183" t="s">
        <v>140</v>
      </c>
      <c r="E258" s="202" t="s">
        <v>19</v>
      </c>
      <c r="F258" s="203" t="s">
        <v>331</v>
      </c>
      <c r="G258" s="201"/>
      <c r="H258" s="204">
        <v>1</v>
      </c>
      <c r="I258" s="205"/>
      <c r="J258" s="201"/>
      <c r="K258" s="201"/>
      <c r="L258" s="206"/>
      <c r="M258" s="207"/>
      <c r="N258" s="208"/>
      <c r="O258" s="208"/>
      <c r="P258" s="208"/>
      <c r="Q258" s="208"/>
      <c r="R258" s="208"/>
      <c r="S258" s="208"/>
      <c r="T258" s="209"/>
      <c r="AT258" s="210" t="s">
        <v>140</v>
      </c>
      <c r="AU258" s="210" t="s">
        <v>81</v>
      </c>
      <c r="AV258" s="14" t="s">
        <v>81</v>
      </c>
      <c r="AW258" s="14" t="s">
        <v>33</v>
      </c>
      <c r="AX258" s="14" t="s">
        <v>71</v>
      </c>
      <c r="AY258" s="210" t="s">
        <v>126</v>
      </c>
    </row>
    <row r="259" spans="1:65" s="14" customFormat="1" ht="11.25">
      <c r="B259" s="200"/>
      <c r="C259" s="201"/>
      <c r="D259" s="183" t="s">
        <v>140</v>
      </c>
      <c r="E259" s="202" t="s">
        <v>19</v>
      </c>
      <c r="F259" s="203" t="s">
        <v>332</v>
      </c>
      <c r="G259" s="201"/>
      <c r="H259" s="204">
        <v>2</v>
      </c>
      <c r="I259" s="205"/>
      <c r="J259" s="201"/>
      <c r="K259" s="201"/>
      <c r="L259" s="206"/>
      <c r="M259" s="207"/>
      <c r="N259" s="208"/>
      <c r="O259" s="208"/>
      <c r="P259" s="208"/>
      <c r="Q259" s="208"/>
      <c r="R259" s="208"/>
      <c r="S259" s="208"/>
      <c r="T259" s="209"/>
      <c r="AT259" s="210" t="s">
        <v>140</v>
      </c>
      <c r="AU259" s="210" t="s">
        <v>81</v>
      </c>
      <c r="AV259" s="14" t="s">
        <v>81</v>
      </c>
      <c r="AW259" s="14" t="s">
        <v>33</v>
      </c>
      <c r="AX259" s="14" t="s">
        <v>71</v>
      </c>
      <c r="AY259" s="210" t="s">
        <v>126</v>
      </c>
    </row>
    <row r="260" spans="1:65" s="15" customFormat="1" ht="11.25">
      <c r="B260" s="211"/>
      <c r="C260" s="212"/>
      <c r="D260" s="183" t="s">
        <v>140</v>
      </c>
      <c r="E260" s="213" t="s">
        <v>19</v>
      </c>
      <c r="F260" s="214" t="s">
        <v>145</v>
      </c>
      <c r="G260" s="212"/>
      <c r="H260" s="215">
        <v>3</v>
      </c>
      <c r="I260" s="216"/>
      <c r="J260" s="212"/>
      <c r="K260" s="212"/>
      <c r="L260" s="217"/>
      <c r="M260" s="218"/>
      <c r="N260" s="219"/>
      <c r="O260" s="219"/>
      <c r="P260" s="219"/>
      <c r="Q260" s="219"/>
      <c r="R260" s="219"/>
      <c r="S260" s="219"/>
      <c r="T260" s="220"/>
      <c r="AT260" s="221" t="s">
        <v>140</v>
      </c>
      <c r="AU260" s="221" t="s">
        <v>81</v>
      </c>
      <c r="AV260" s="15" t="s">
        <v>134</v>
      </c>
      <c r="AW260" s="15" t="s">
        <v>33</v>
      </c>
      <c r="AX260" s="15" t="s">
        <v>79</v>
      </c>
      <c r="AY260" s="221" t="s">
        <v>126</v>
      </c>
    </row>
    <row r="261" spans="1:65" s="2" customFormat="1" ht="21.75" customHeight="1">
      <c r="A261" s="35"/>
      <c r="B261" s="36"/>
      <c r="C261" s="170" t="s">
        <v>333</v>
      </c>
      <c r="D261" s="170" t="s">
        <v>129</v>
      </c>
      <c r="E261" s="171" t="s">
        <v>334</v>
      </c>
      <c r="F261" s="172" t="s">
        <v>335</v>
      </c>
      <c r="G261" s="173" t="s">
        <v>148</v>
      </c>
      <c r="H261" s="174">
        <v>3.3</v>
      </c>
      <c r="I261" s="175"/>
      <c r="J261" s="176">
        <f>ROUND(I261*H261,2)</f>
        <v>0</v>
      </c>
      <c r="K261" s="172" t="s">
        <v>133</v>
      </c>
      <c r="L261" s="40"/>
      <c r="M261" s="177" t="s">
        <v>19</v>
      </c>
      <c r="N261" s="178" t="s">
        <v>42</v>
      </c>
      <c r="O261" s="65"/>
      <c r="P261" s="179">
        <f>O261*H261</f>
        <v>0</v>
      </c>
      <c r="Q261" s="179">
        <v>0</v>
      </c>
      <c r="R261" s="179">
        <f>Q261*H261</f>
        <v>0</v>
      </c>
      <c r="S261" s="179">
        <v>6.2E-2</v>
      </c>
      <c r="T261" s="180">
        <f>S261*H261</f>
        <v>0.20459999999999998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81" t="s">
        <v>134</v>
      </c>
      <c r="AT261" s="181" t="s">
        <v>129</v>
      </c>
      <c r="AU261" s="181" t="s">
        <v>81</v>
      </c>
      <c r="AY261" s="18" t="s">
        <v>126</v>
      </c>
      <c r="BE261" s="182">
        <f>IF(N261="základní",J261,0)</f>
        <v>0</v>
      </c>
      <c r="BF261" s="182">
        <f>IF(N261="snížená",J261,0)</f>
        <v>0</v>
      </c>
      <c r="BG261" s="182">
        <f>IF(N261="zákl. přenesená",J261,0)</f>
        <v>0</v>
      </c>
      <c r="BH261" s="182">
        <f>IF(N261="sníž. přenesená",J261,0)</f>
        <v>0</v>
      </c>
      <c r="BI261" s="182">
        <f>IF(N261="nulová",J261,0)</f>
        <v>0</v>
      </c>
      <c r="BJ261" s="18" t="s">
        <v>79</v>
      </c>
      <c r="BK261" s="182">
        <f>ROUND(I261*H261,2)</f>
        <v>0</v>
      </c>
      <c r="BL261" s="18" t="s">
        <v>134</v>
      </c>
      <c r="BM261" s="181" t="s">
        <v>336</v>
      </c>
    </row>
    <row r="262" spans="1:65" s="2" customFormat="1" ht="19.5">
      <c r="A262" s="35"/>
      <c r="B262" s="36"/>
      <c r="C262" s="37"/>
      <c r="D262" s="183" t="s">
        <v>136</v>
      </c>
      <c r="E262" s="37"/>
      <c r="F262" s="184" t="s">
        <v>337</v>
      </c>
      <c r="G262" s="37"/>
      <c r="H262" s="37"/>
      <c r="I262" s="185"/>
      <c r="J262" s="37"/>
      <c r="K262" s="37"/>
      <c r="L262" s="40"/>
      <c r="M262" s="186"/>
      <c r="N262" s="187"/>
      <c r="O262" s="65"/>
      <c r="P262" s="65"/>
      <c r="Q262" s="65"/>
      <c r="R262" s="65"/>
      <c r="S262" s="65"/>
      <c r="T262" s="66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136</v>
      </c>
      <c r="AU262" s="18" t="s">
        <v>81</v>
      </c>
    </row>
    <row r="263" spans="1:65" s="2" customFormat="1" ht="11.25">
      <c r="A263" s="35"/>
      <c r="B263" s="36"/>
      <c r="C263" s="37"/>
      <c r="D263" s="188" t="s">
        <v>138</v>
      </c>
      <c r="E263" s="37"/>
      <c r="F263" s="189" t="s">
        <v>338</v>
      </c>
      <c r="G263" s="37"/>
      <c r="H263" s="37"/>
      <c r="I263" s="185"/>
      <c r="J263" s="37"/>
      <c r="K263" s="37"/>
      <c r="L263" s="40"/>
      <c r="M263" s="186"/>
      <c r="N263" s="187"/>
      <c r="O263" s="65"/>
      <c r="P263" s="65"/>
      <c r="Q263" s="65"/>
      <c r="R263" s="65"/>
      <c r="S263" s="65"/>
      <c r="T263" s="66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8" t="s">
        <v>138</v>
      </c>
      <c r="AU263" s="18" t="s">
        <v>81</v>
      </c>
    </row>
    <row r="264" spans="1:65" s="13" customFormat="1" ht="11.25">
      <c r="B264" s="190"/>
      <c r="C264" s="191"/>
      <c r="D264" s="183" t="s">
        <v>140</v>
      </c>
      <c r="E264" s="192" t="s">
        <v>19</v>
      </c>
      <c r="F264" s="193" t="s">
        <v>240</v>
      </c>
      <c r="G264" s="191"/>
      <c r="H264" s="192" t="s">
        <v>19</v>
      </c>
      <c r="I264" s="194"/>
      <c r="J264" s="191"/>
      <c r="K264" s="191"/>
      <c r="L264" s="195"/>
      <c r="M264" s="196"/>
      <c r="N264" s="197"/>
      <c r="O264" s="197"/>
      <c r="P264" s="197"/>
      <c r="Q264" s="197"/>
      <c r="R264" s="197"/>
      <c r="S264" s="197"/>
      <c r="T264" s="198"/>
      <c r="AT264" s="199" t="s">
        <v>140</v>
      </c>
      <c r="AU264" s="199" t="s">
        <v>81</v>
      </c>
      <c r="AV264" s="13" t="s">
        <v>79</v>
      </c>
      <c r="AW264" s="13" t="s">
        <v>33</v>
      </c>
      <c r="AX264" s="13" t="s">
        <v>71</v>
      </c>
      <c r="AY264" s="199" t="s">
        <v>126</v>
      </c>
    </row>
    <row r="265" spans="1:65" s="14" customFormat="1" ht="11.25">
      <c r="B265" s="200"/>
      <c r="C265" s="201"/>
      <c r="D265" s="183" t="s">
        <v>140</v>
      </c>
      <c r="E265" s="202" t="s">
        <v>19</v>
      </c>
      <c r="F265" s="203" t="s">
        <v>339</v>
      </c>
      <c r="G265" s="201"/>
      <c r="H265" s="204">
        <v>3.3</v>
      </c>
      <c r="I265" s="205"/>
      <c r="J265" s="201"/>
      <c r="K265" s="201"/>
      <c r="L265" s="206"/>
      <c r="M265" s="207"/>
      <c r="N265" s="208"/>
      <c r="O265" s="208"/>
      <c r="P265" s="208"/>
      <c r="Q265" s="208"/>
      <c r="R265" s="208"/>
      <c r="S265" s="208"/>
      <c r="T265" s="209"/>
      <c r="AT265" s="210" t="s">
        <v>140</v>
      </c>
      <c r="AU265" s="210" t="s">
        <v>81</v>
      </c>
      <c r="AV265" s="14" t="s">
        <v>81</v>
      </c>
      <c r="AW265" s="14" t="s">
        <v>33</v>
      </c>
      <c r="AX265" s="14" t="s">
        <v>79</v>
      </c>
      <c r="AY265" s="210" t="s">
        <v>126</v>
      </c>
    </row>
    <row r="266" spans="1:65" s="12" customFormat="1" ht="22.9" customHeight="1">
      <c r="B266" s="154"/>
      <c r="C266" s="155"/>
      <c r="D266" s="156" t="s">
        <v>70</v>
      </c>
      <c r="E266" s="168" t="s">
        <v>340</v>
      </c>
      <c r="F266" s="168" t="s">
        <v>341</v>
      </c>
      <c r="G266" s="155"/>
      <c r="H266" s="155"/>
      <c r="I266" s="158"/>
      <c r="J266" s="169">
        <f>BK266</f>
        <v>0</v>
      </c>
      <c r="K266" s="155"/>
      <c r="L266" s="160"/>
      <c r="M266" s="161"/>
      <c r="N266" s="162"/>
      <c r="O266" s="162"/>
      <c r="P266" s="163">
        <f>SUM(P267:P287)</f>
        <v>0</v>
      </c>
      <c r="Q266" s="162"/>
      <c r="R266" s="163">
        <f>SUM(R267:R287)</f>
        <v>0</v>
      </c>
      <c r="S266" s="162"/>
      <c r="T266" s="164">
        <f>SUM(T267:T287)</f>
        <v>1.11595</v>
      </c>
      <c r="AR266" s="165" t="s">
        <v>79</v>
      </c>
      <c r="AT266" s="166" t="s">
        <v>70</v>
      </c>
      <c r="AU266" s="166" t="s">
        <v>79</v>
      </c>
      <c r="AY266" s="165" t="s">
        <v>126</v>
      </c>
      <c r="BK266" s="167">
        <f>SUM(BK267:BK287)</f>
        <v>0</v>
      </c>
    </row>
    <row r="267" spans="1:65" s="2" customFormat="1" ht="24.2" customHeight="1">
      <c r="A267" s="35"/>
      <c r="B267" s="36"/>
      <c r="C267" s="170" t="s">
        <v>342</v>
      </c>
      <c r="D267" s="170" t="s">
        <v>129</v>
      </c>
      <c r="E267" s="171" t="s">
        <v>343</v>
      </c>
      <c r="F267" s="172" t="s">
        <v>344</v>
      </c>
      <c r="G267" s="173" t="s">
        <v>252</v>
      </c>
      <c r="H267" s="174">
        <v>0.441</v>
      </c>
      <c r="I267" s="175"/>
      <c r="J267" s="176">
        <f>ROUND(I267*H267,2)</f>
        <v>0</v>
      </c>
      <c r="K267" s="172" t="s">
        <v>133</v>
      </c>
      <c r="L267" s="40"/>
      <c r="M267" s="177" t="s">
        <v>19</v>
      </c>
      <c r="N267" s="178" t="s">
        <v>42</v>
      </c>
      <c r="O267" s="65"/>
      <c r="P267" s="179">
        <f>O267*H267</f>
        <v>0</v>
      </c>
      <c r="Q267" s="179">
        <v>0</v>
      </c>
      <c r="R267" s="179">
        <f>Q267*H267</f>
        <v>0</v>
      </c>
      <c r="S267" s="179">
        <v>1.95</v>
      </c>
      <c r="T267" s="180">
        <f>S267*H267</f>
        <v>0.85994999999999999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81" t="s">
        <v>134</v>
      </c>
      <c r="AT267" s="181" t="s">
        <v>129</v>
      </c>
      <c r="AU267" s="181" t="s">
        <v>81</v>
      </c>
      <c r="AY267" s="18" t="s">
        <v>126</v>
      </c>
      <c r="BE267" s="182">
        <f>IF(N267="základní",J267,0)</f>
        <v>0</v>
      </c>
      <c r="BF267" s="182">
        <f>IF(N267="snížená",J267,0)</f>
        <v>0</v>
      </c>
      <c r="BG267" s="182">
        <f>IF(N267="zákl. přenesená",J267,0)</f>
        <v>0</v>
      </c>
      <c r="BH267" s="182">
        <f>IF(N267="sníž. přenesená",J267,0)</f>
        <v>0</v>
      </c>
      <c r="BI267" s="182">
        <f>IF(N267="nulová",J267,0)</f>
        <v>0</v>
      </c>
      <c r="BJ267" s="18" t="s">
        <v>79</v>
      </c>
      <c r="BK267" s="182">
        <f>ROUND(I267*H267,2)</f>
        <v>0</v>
      </c>
      <c r="BL267" s="18" t="s">
        <v>134</v>
      </c>
      <c r="BM267" s="181" t="s">
        <v>345</v>
      </c>
    </row>
    <row r="268" spans="1:65" s="2" customFormat="1" ht="29.25">
      <c r="A268" s="35"/>
      <c r="B268" s="36"/>
      <c r="C268" s="37"/>
      <c r="D268" s="183" t="s">
        <v>136</v>
      </c>
      <c r="E268" s="37"/>
      <c r="F268" s="184" t="s">
        <v>346</v>
      </c>
      <c r="G268" s="37"/>
      <c r="H268" s="37"/>
      <c r="I268" s="185"/>
      <c r="J268" s="37"/>
      <c r="K268" s="37"/>
      <c r="L268" s="40"/>
      <c r="M268" s="186"/>
      <c r="N268" s="187"/>
      <c r="O268" s="65"/>
      <c r="P268" s="65"/>
      <c r="Q268" s="65"/>
      <c r="R268" s="65"/>
      <c r="S268" s="65"/>
      <c r="T268" s="66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136</v>
      </c>
      <c r="AU268" s="18" t="s">
        <v>81</v>
      </c>
    </row>
    <row r="269" spans="1:65" s="2" customFormat="1" ht="11.25">
      <c r="A269" s="35"/>
      <c r="B269" s="36"/>
      <c r="C269" s="37"/>
      <c r="D269" s="188" t="s">
        <v>138</v>
      </c>
      <c r="E269" s="37"/>
      <c r="F269" s="189" t="s">
        <v>347</v>
      </c>
      <c r="G269" s="37"/>
      <c r="H269" s="37"/>
      <c r="I269" s="185"/>
      <c r="J269" s="37"/>
      <c r="K269" s="37"/>
      <c r="L269" s="40"/>
      <c r="M269" s="186"/>
      <c r="N269" s="187"/>
      <c r="O269" s="65"/>
      <c r="P269" s="65"/>
      <c r="Q269" s="65"/>
      <c r="R269" s="65"/>
      <c r="S269" s="65"/>
      <c r="T269" s="66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138</v>
      </c>
      <c r="AU269" s="18" t="s">
        <v>81</v>
      </c>
    </row>
    <row r="270" spans="1:65" s="13" customFormat="1" ht="11.25">
      <c r="B270" s="190"/>
      <c r="C270" s="191"/>
      <c r="D270" s="183" t="s">
        <v>140</v>
      </c>
      <c r="E270" s="192" t="s">
        <v>19</v>
      </c>
      <c r="F270" s="193" t="s">
        <v>185</v>
      </c>
      <c r="G270" s="191"/>
      <c r="H270" s="192" t="s">
        <v>19</v>
      </c>
      <c r="I270" s="194"/>
      <c r="J270" s="191"/>
      <c r="K270" s="191"/>
      <c r="L270" s="195"/>
      <c r="M270" s="196"/>
      <c r="N270" s="197"/>
      <c r="O270" s="197"/>
      <c r="P270" s="197"/>
      <c r="Q270" s="197"/>
      <c r="R270" s="197"/>
      <c r="S270" s="197"/>
      <c r="T270" s="198"/>
      <c r="AT270" s="199" t="s">
        <v>140</v>
      </c>
      <c r="AU270" s="199" t="s">
        <v>81</v>
      </c>
      <c r="AV270" s="13" t="s">
        <v>79</v>
      </c>
      <c r="AW270" s="13" t="s">
        <v>33</v>
      </c>
      <c r="AX270" s="13" t="s">
        <v>71</v>
      </c>
      <c r="AY270" s="199" t="s">
        <v>126</v>
      </c>
    </row>
    <row r="271" spans="1:65" s="14" customFormat="1" ht="11.25">
      <c r="B271" s="200"/>
      <c r="C271" s="201"/>
      <c r="D271" s="183" t="s">
        <v>140</v>
      </c>
      <c r="E271" s="202" t="s">
        <v>19</v>
      </c>
      <c r="F271" s="203" t="s">
        <v>348</v>
      </c>
      <c r="G271" s="201"/>
      <c r="H271" s="204">
        <v>0.441</v>
      </c>
      <c r="I271" s="205"/>
      <c r="J271" s="201"/>
      <c r="K271" s="201"/>
      <c r="L271" s="206"/>
      <c r="M271" s="207"/>
      <c r="N271" s="208"/>
      <c r="O271" s="208"/>
      <c r="P271" s="208"/>
      <c r="Q271" s="208"/>
      <c r="R271" s="208"/>
      <c r="S271" s="208"/>
      <c r="T271" s="209"/>
      <c r="AT271" s="210" t="s">
        <v>140</v>
      </c>
      <c r="AU271" s="210" t="s">
        <v>81</v>
      </c>
      <c r="AV271" s="14" t="s">
        <v>81</v>
      </c>
      <c r="AW271" s="14" t="s">
        <v>33</v>
      </c>
      <c r="AX271" s="14" t="s">
        <v>79</v>
      </c>
      <c r="AY271" s="210" t="s">
        <v>126</v>
      </c>
    </row>
    <row r="272" spans="1:65" s="2" customFormat="1" ht="24.2" customHeight="1">
      <c r="A272" s="35"/>
      <c r="B272" s="36"/>
      <c r="C272" s="170" t="s">
        <v>349</v>
      </c>
      <c r="D272" s="170" t="s">
        <v>129</v>
      </c>
      <c r="E272" s="171" t="s">
        <v>350</v>
      </c>
      <c r="F272" s="172" t="s">
        <v>351</v>
      </c>
      <c r="G272" s="173" t="s">
        <v>157</v>
      </c>
      <c r="H272" s="174">
        <v>4.9000000000000004</v>
      </c>
      <c r="I272" s="175"/>
      <c r="J272" s="176">
        <f>ROUND(I272*H272,2)</f>
        <v>0</v>
      </c>
      <c r="K272" s="172" t="s">
        <v>133</v>
      </c>
      <c r="L272" s="40"/>
      <c r="M272" s="177" t="s">
        <v>19</v>
      </c>
      <c r="N272" s="178" t="s">
        <v>42</v>
      </c>
      <c r="O272" s="65"/>
      <c r="P272" s="179">
        <f>O272*H272</f>
        <v>0</v>
      </c>
      <c r="Q272" s="179">
        <v>0</v>
      </c>
      <c r="R272" s="179">
        <f>Q272*H272</f>
        <v>0</v>
      </c>
      <c r="S272" s="179">
        <v>0.04</v>
      </c>
      <c r="T272" s="180">
        <f>S272*H272</f>
        <v>0.19600000000000001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81" t="s">
        <v>134</v>
      </c>
      <c r="AT272" s="181" t="s">
        <v>129</v>
      </c>
      <c r="AU272" s="181" t="s">
        <v>81</v>
      </c>
      <c r="AY272" s="18" t="s">
        <v>126</v>
      </c>
      <c r="BE272" s="182">
        <f>IF(N272="základní",J272,0)</f>
        <v>0</v>
      </c>
      <c r="BF272" s="182">
        <f>IF(N272="snížená",J272,0)</f>
        <v>0</v>
      </c>
      <c r="BG272" s="182">
        <f>IF(N272="zákl. přenesená",J272,0)</f>
        <v>0</v>
      </c>
      <c r="BH272" s="182">
        <f>IF(N272="sníž. přenesená",J272,0)</f>
        <v>0</v>
      </c>
      <c r="BI272" s="182">
        <f>IF(N272="nulová",J272,0)</f>
        <v>0</v>
      </c>
      <c r="BJ272" s="18" t="s">
        <v>79</v>
      </c>
      <c r="BK272" s="182">
        <f>ROUND(I272*H272,2)</f>
        <v>0</v>
      </c>
      <c r="BL272" s="18" t="s">
        <v>134</v>
      </c>
      <c r="BM272" s="181" t="s">
        <v>352</v>
      </c>
    </row>
    <row r="273" spans="1:65" s="2" customFormat="1" ht="19.5">
      <c r="A273" s="35"/>
      <c r="B273" s="36"/>
      <c r="C273" s="37"/>
      <c r="D273" s="183" t="s">
        <v>136</v>
      </c>
      <c r="E273" s="37"/>
      <c r="F273" s="184" t="s">
        <v>353</v>
      </c>
      <c r="G273" s="37"/>
      <c r="H273" s="37"/>
      <c r="I273" s="185"/>
      <c r="J273" s="37"/>
      <c r="K273" s="37"/>
      <c r="L273" s="40"/>
      <c r="M273" s="186"/>
      <c r="N273" s="187"/>
      <c r="O273" s="65"/>
      <c r="P273" s="65"/>
      <c r="Q273" s="65"/>
      <c r="R273" s="65"/>
      <c r="S273" s="65"/>
      <c r="T273" s="66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8" t="s">
        <v>136</v>
      </c>
      <c r="AU273" s="18" t="s">
        <v>81</v>
      </c>
    </row>
    <row r="274" spans="1:65" s="2" customFormat="1" ht="11.25">
      <c r="A274" s="35"/>
      <c r="B274" s="36"/>
      <c r="C274" s="37"/>
      <c r="D274" s="188" t="s">
        <v>138</v>
      </c>
      <c r="E274" s="37"/>
      <c r="F274" s="189" t="s">
        <v>354</v>
      </c>
      <c r="G274" s="37"/>
      <c r="H274" s="37"/>
      <c r="I274" s="185"/>
      <c r="J274" s="37"/>
      <c r="K274" s="37"/>
      <c r="L274" s="40"/>
      <c r="M274" s="186"/>
      <c r="N274" s="187"/>
      <c r="O274" s="65"/>
      <c r="P274" s="65"/>
      <c r="Q274" s="65"/>
      <c r="R274" s="65"/>
      <c r="S274" s="65"/>
      <c r="T274" s="66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8" t="s">
        <v>138</v>
      </c>
      <c r="AU274" s="18" t="s">
        <v>81</v>
      </c>
    </row>
    <row r="275" spans="1:65" s="13" customFormat="1" ht="11.25">
      <c r="B275" s="190"/>
      <c r="C275" s="191"/>
      <c r="D275" s="183" t="s">
        <v>140</v>
      </c>
      <c r="E275" s="192" t="s">
        <v>19</v>
      </c>
      <c r="F275" s="193" t="s">
        <v>141</v>
      </c>
      <c r="G275" s="191"/>
      <c r="H275" s="192" t="s">
        <v>19</v>
      </c>
      <c r="I275" s="194"/>
      <c r="J275" s="191"/>
      <c r="K275" s="191"/>
      <c r="L275" s="195"/>
      <c r="M275" s="196"/>
      <c r="N275" s="197"/>
      <c r="O275" s="197"/>
      <c r="P275" s="197"/>
      <c r="Q275" s="197"/>
      <c r="R275" s="197"/>
      <c r="S275" s="197"/>
      <c r="T275" s="198"/>
      <c r="AT275" s="199" t="s">
        <v>140</v>
      </c>
      <c r="AU275" s="199" t="s">
        <v>81</v>
      </c>
      <c r="AV275" s="13" t="s">
        <v>79</v>
      </c>
      <c r="AW275" s="13" t="s">
        <v>33</v>
      </c>
      <c r="AX275" s="13" t="s">
        <v>71</v>
      </c>
      <c r="AY275" s="199" t="s">
        <v>126</v>
      </c>
    </row>
    <row r="276" spans="1:65" s="14" customFormat="1" ht="11.25">
      <c r="B276" s="200"/>
      <c r="C276" s="201"/>
      <c r="D276" s="183" t="s">
        <v>140</v>
      </c>
      <c r="E276" s="202" t="s">
        <v>19</v>
      </c>
      <c r="F276" s="203" t="s">
        <v>355</v>
      </c>
      <c r="G276" s="201"/>
      <c r="H276" s="204">
        <v>4.9000000000000004</v>
      </c>
      <c r="I276" s="205"/>
      <c r="J276" s="201"/>
      <c r="K276" s="201"/>
      <c r="L276" s="206"/>
      <c r="M276" s="207"/>
      <c r="N276" s="208"/>
      <c r="O276" s="208"/>
      <c r="P276" s="208"/>
      <c r="Q276" s="208"/>
      <c r="R276" s="208"/>
      <c r="S276" s="208"/>
      <c r="T276" s="209"/>
      <c r="AT276" s="210" t="s">
        <v>140</v>
      </c>
      <c r="AU276" s="210" t="s">
        <v>81</v>
      </c>
      <c r="AV276" s="14" t="s">
        <v>81</v>
      </c>
      <c r="AW276" s="14" t="s">
        <v>33</v>
      </c>
      <c r="AX276" s="14" t="s">
        <v>79</v>
      </c>
      <c r="AY276" s="210" t="s">
        <v>126</v>
      </c>
    </row>
    <row r="277" spans="1:65" s="2" customFormat="1" ht="24.2" customHeight="1">
      <c r="A277" s="35"/>
      <c r="B277" s="36"/>
      <c r="C277" s="170" t="s">
        <v>356</v>
      </c>
      <c r="D277" s="170" t="s">
        <v>129</v>
      </c>
      <c r="E277" s="171" t="s">
        <v>357</v>
      </c>
      <c r="F277" s="172" t="s">
        <v>358</v>
      </c>
      <c r="G277" s="173" t="s">
        <v>157</v>
      </c>
      <c r="H277" s="174">
        <v>60.4</v>
      </c>
      <c r="I277" s="175"/>
      <c r="J277" s="176">
        <f>ROUND(I277*H277,2)</f>
        <v>0</v>
      </c>
      <c r="K277" s="172" t="s">
        <v>133</v>
      </c>
      <c r="L277" s="40"/>
      <c r="M277" s="177" t="s">
        <v>19</v>
      </c>
      <c r="N277" s="178" t="s">
        <v>42</v>
      </c>
      <c r="O277" s="65"/>
      <c r="P277" s="179">
        <f>O277*H277</f>
        <v>0</v>
      </c>
      <c r="Q277" s="179">
        <v>0</v>
      </c>
      <c r="R277" s="179">
        <f>Q277*H277</f>
        <v>0</v>
      </c>
      <c r="S277" s="179">
        <v>0</v>
      </c>
      <c r="T277" s="180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81" t="s">
        <v>134</v>
      </c>
      <c r="AT277" s="181" t="s">
        <v>129</v>
      </c>
      <c r="AU277" s="181" t="s">
        <v>81</v>
      </c>
      <c r="AY277" s="18" t="s">
        <v>126</v>
      </c>
      <c r="BE277" s="182">
        <f>IF(N277="základní",J277,0)</f>
        <v>0</v>
      </c>
      <c r="BF277" s="182">
        <f>IF(N277="snížená",J277,0)</f>
        <v>0</v>
      </c>
      <c r="BG277" s="182">
        <f>IF(N277="zákl. přenesená",J277,0)</f>
        <v>0</v>
      </c>
      <c r="BH277" s="182">
        <f>IF(N277="sníž. přenesená",J277,0)</f>
        <v>0</v>
      </c>
      <c r="BI277" s="182">
        <f>IF(N277="nulová",J277,0)</f>
        <v>0</v>
      </c>
      <c r="BJ277" s="18" t="s">
        <v>79</v>
      </c>
      <c r="BK277" s="182">
        <f>ROUND(I277*H277,2)</f>
        <v>0</v>
      </c>
      <c r="BL277" s="18" t="s">
        <v>134</v>
      </c>
      <c r="BM277" s="181" t="s">
        <v>359</v>
      </c>
    </row>
    <row r="278" spans="1:65" s="2" customFormat="1" ht="19.5">
      <c r="A278" s="35"/>
      <c r="B278" s="36"/>
      <c r="C278" s="37"/>
      <c r="D278" s="183" t="s">
        <v>136</v>
      </c>
      <c r="E278" s="37"/>
      <c r="F278" s="184" t="s">
        <v>360</v>
      </c>
      <c r="G278" s="37"/>
      <c r="H278" s="37"/>
      <c r="I278" s="185"/>
      <c r="J278" s="37"/>
      <c r="K278" s="37"/>
      <c r="L278" s="40"/>
      <c r="M278" s="186"/>
      <c r="N278" s="187"/>
      <c r="O278" s="65"/>
      <c r="P278" s="65"/>
      <c r="Q278" s="65"/>
      <c r="R278" s="65"/>
      <c r="S278" s="65"/>
      <c r="T278" s="66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8" t="s">
        <v>136</v>
      </c>
      <c r="AU278" s="18" t="s">
        <v>81</v>
      </c>
    </row>
    <row r="279" spans="1:65" s="2" customFormat="1" ht="11.25">
      <c r="A279" s="35"/>
      <c r="B279" s="36"/>
      <c r="C279" s="37"/>
      <c r="D279" s="188" t="s">
        <v>138</v>
      </c>
      <c r="E279" s="37"/>
      <c r="F279" s="189" t="s">
        <v>361</v>
      </c>
      <c r="G279" s="37"/>
      <c r="H279" s="37"/>
      <c r="I279" s="185"/>
      <c r="J279" s="37"/>
      <c r="K279" s="37"/>
      <c r="L279" s="40"/>
      <c r="M279" s="186"/>
      <c r="N279" s="187"/>
      <c r="O279" s="65"/>
      <c r="P279" s="65"/>
      <c r="Q279" s="65"/>
      <c r="R279" s="65"/>
      <c r="S279" s="65"/>
      <c r="T279" s="66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8" t="s">
        <v>138</v>
      </c>
      <c r="AU279" s="18" t="s">
        <v>81</v>
      </c>
    </row>
    <row r="280" spans="1:65" s="13" customFormat="1" ht="11.25">
      <c r="B280" s="190"/>
      <c r="C280" s="191"/>
      <c r="D280" s="183" t="s">
        <v>140</v>
      </c>
      <c r="E280" s="192" t="s">
        <v>19</v>
      </c>
      <c r="F280" s="193" t="s">
        <v>240</v>
      </c>
      <c r="G280" s="191"/>
      <c r="H280" s="192" t="s">
        <v>19</v>
      </c>
      <c r="I280" s="194"/>
      <c r="J280" s="191"/>
      <c r="K280" s="191"/>
      <c r="L280" s="195"/>
      <c r="M280" s="196"/>
      <c r="N280" s="197"/>
      <c r="O280" s="197"/>
      <c r="P280" s="197"/>
      <c r="Q280" s="197"/>
      <c r="R280" s="197"/>
      <c r="S280" s="197"/>
      <c r="T280" s="198"/>
      <c r="AT280" s="199" t="s">
        <v>140</v>
      </c>
      <c r="AU280" s="199" t="s">
        <v>81</v>
      </c>
      <c r="AV280" s="13" t="s">
        <v>79</v>
      </c>
      <c r="AW280" s="13" t="s">
        <v>33</v>
      </c>
      <c r="AX280" s="13" t="s">
        <v>71</v>
      </c>
      <c r="AY280" s="199" t="s">
        <v>126</v>
      </c>
    </row>
    <row r="281" spans="1:65" s="14" customFormat="1" ht="22.5">
      <c r="B281" s="200"/>
      <c r="C281" s="201"/>
      <c r="D281" s="183" t="s">
        <v>140</v>
      </c>
      <c r="E281" s="202" t="s">
        <v>19</v>
      </c>
      <c r="F281" s="203" t="s">
        <v>362</v>
      </c>
      <c r="G281" s="201"/>
      <c r="H281" s="204">
        <v>30.4</v>
      </c>
      <c r="I281" s="205"/>
      <c r="J281" s="201"/>
      <c r="K281" s="201"/>
      <c r="L281" s="206"/>
      <c r="M281" s="207"/>
      <c r="N281" s="208"/>
      <c r="O281" s="208"/>
      <c r="P281" s="208"/>
      <c r="Q281" s="208"/>
      <c r="R281" s="208"/>
      <c r="S281" s="208"/>
      <c r="T281" s="209"/>
      <c r="AT281" s="210" t="s">
        <v>140</v>
      </c>
      <c r="AU281" s="210" t="s">
        <v>81</v>
      </c>
      <c r="AV281" s="14" t="s">
        <v>81</v>
      </c>
      <c r="AW281" s="14" t="s">
        <v>33</v>
      </c>
      <c r="AX281" s="14" t="s">
        <v>71</v>
      </c>
      <c r="AY281" s="210" t="s">
        <v>126</v>
      </c>
    </row>
    <row r="282" spans="1:65" s="14" customFormat="1" ht="11.25">
      <c r="B282" s="200"/>
      <c r="C282" s="201"/>
      <c r="D282" s="183" t="s">
        <v>140</v>
      </c>
      <c r="E282" s="202" t="s">
        <v>19</v>
      </c>
      <c r="F282" s="203" t="s">
        <v>363</v>
      </c>
      <c r="G282" s="201"/>
      <c r="H282" s="204">
        <v>30</v>
      </c>
      <c r="I282" s="205"/>
      <c r="J282" s="201"/>
      <c r="K282" s="201"/>
      <c r="L282" s="206"/>
      <c r="M282" s="207"/>
      <c r="N282" s="208"/>
      <c r="O282" s="208"/>
      <c r="P282" s="208"/>
      <c r="Q282" s="208"/>
      <c r="R282" s="208"/>
      <c r="S282" s="208"/>
      <c r="T282" s="209"/>
      <c r="AT282" s="210" t="s">
        <v>140</v>
      </c>
      <c r="AU282" s="210" t="s">
        <v>81</v>
      </c>
      <c r="AV282" s="14" t="s">
        <v>81</v>
      </c>
      <c r="AW282" s="14" t="s">
        <v>33</v>
      </c>
      <c r="AX282" s="14" t="s">
        <v>71</v>
      </c>
      <c r="AY282" s="210" t="s">
        <v>126</v>
      </c>
    </row>
    <row r="283" spans="1:65" s="15" customFormat="1" ht="11.25">
      <c r="B283" s="211"/>
      <c r="C283" s="212"/>
      <c r="D283" s="183" t="s">
        <v>140</v>
      </c>
      <c r="E283" s="213" t="s">
        <v>19</v>
      </c>
      <c r="F283" s="214" t="s">
        <v>145</v>
      </c>
      <c r="G283" s="212"/>
      <c r="H283" s="215">
        <v>60.4</v>
      </c>
      <c r="I283" s="216"/>
      <c r="J283" s="212"/>
      <c r="K283" s="212"/>
      <c r="L283" s="217"/>
      <c r="M283" s="218"/>
      <c r="N283" s="219"/>
      <c r="O283" s="219"/>
      <c r="P283" s="219"/>
      <c r="Q283" s="219"/>
      <c r="R283" s="219"/>
      <c r="S283" s="219"/>
      <c r="T283" s="220"/>
      <c r="AT283" s="221" t="s">
        <v>140</v>
      </c>
      <c r="AU283" s="221" t="s">
        <v>81</v>
      </c>
      <c r="AV283" s="15" t="s">
        <v>134</v>
      </c>
      <c r="AW283" s="15" t="s">
        <v>33</v>
      </c>
      <c r="AX283" s="15" t="s">
        <v>79</v>
      </c>
      <c r="AY283" s="221" t="s">
        <v>126</v>
      </c>
    </row>
    <row r="284" spans="1:65" s="2" customFormat="1" ht="24.2" customHeight="1">
      <c r="A284" s="35"/>
      <c r="B284" s="36"/>
      <c r="C284" s="170" t="s">
        <v>364</v>
      </c>
      <c r="D284" s="170" t="s">
        <v>129</v>
      </c>
      <c r="E284" s="171" t="s">
        <v>365</v>
      </c>
      <c r="F284" s="172" t="s">
        <v>366</v>
      </c>
      <c r="G284" s="173" t="s">
        <v>269</v>
      </c>
      <c r="H284" s="174">
        <v>4</v>
      </c>
      <c r="I284" s="175"/>
      <c r="J284" s="176">
        <f>ROUND(I284*H284,2)</f>
        <v>0</v>
      </c>
      <c r="K284" s="172" t="s">
        <v>133</v>
      </c>
      <c r="L284" s="40"/>
      <c r="M284" s="177" t="s">
        <v>19</v>
      </c>
      <c r="N284" s="178" t="s">
        <v>42</v>
      </c>
      <c r="O284" s="65"/>
      <c r="P284" s="179">
        <f>O284*H284</f>
        <v>0</v>
      </c>
      <c r="Q284" s="179">
        <v>0</v>
      </c>
      <c r="R284" s="179">
        <f>Q284*H284</f>
        <v>0</v>
      </c>
      <c r="S284" s="179">
        <v>1.4999999999999999E-2</v>
      </c>
      <c r="T284" s="180">
        <f>S284*H284</f>
        <v>0.06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181" t="s">
        <v>134</v>
      </c>
      <c r="AT284" s="181" t="s">
        <v>129</v>
      </c>
      <c r="AU284" s="181" t="s">
        <v>81</v>
      </c>
      <c r="AY284" s="18" t="s">
        <v>126</v>
      </c>
      <c r="BE284" s="182">
        <f>IF(N284="základní",J284,0)</f>
        <v>0</v>
      </c>
      <c r="BF284" s="182">
        <f>IF(N284="snížená",J284,0)</f>
        <v>0</v>
      </c>
      <c r="BG284" s="182">
        <f>IF(N284="zákl. přenesená",J284,0)</f>
        <v>0</v>
      </c>
      <c r="BH284" s="182">
        <f>IF(N284="sníž. přenesená",J284,0)</f>
        <v>0</v>
      </c>
      <c r="BI284" s="182">
        <f>IF(N284="nulová",J284,0)</f>
        <v>0</v>
      </c>
      <c r="BJ284" s="18" t="s">
        <v>79</v>
      </c>
      <c r="BK284" s="182">
        <f>ROUND(I284*H284,2)</f>
        <v>0</v>
      </c>
      <c r="BL284" s="18" t="s">
        <v>134</v>
      </c>
      <c r="BM284" s="181" t="s">
        <v>367</v>
      </c>
    </row>
    <row r="285" spans="1:65" s="2" customFormat="1" ht="19.5">
      <c r="A285" s="35"/>
      <c r="B285" s="36"/>
      <c r="C285" s="37"/>
      <c r="D285" s="183" t="s">
        <v>136</v>
      </c>
      <c r="E285" s="37"/>
      <c r="F285" s="184" t="s">
        <v>368</v>
      </c>
      <c r="G285" s="37"/>
      <c r="H285" s="37"/>
      <c r="I285" s="185"/>
      <c r="J285" s="37"/>
      <c r="K285" s="37"/>
      <c r="L285" s="40"/>
      <c r="M285" s="186"/>
      <c r="N285" s="187"/>
      <c r="O285" s="65"/>
      <c r="P285" s="65"/>
      <c r="Q285" s="65"/>
      <c r="R285" s="65"/>
      <c r="S285" s="65"/>
      <c r="T285" s="66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8" t="s">
        <v>136</v>
      </c>
      <c r="AU285" s="18" t="s">
        <v>81</v>
      </c>
    </row>
    <row r="286" spans="1:65" s="2" customFormat="1" ht="11.25">
      <c r="A286" s="35"/>
      <c r="B286" s="36"/>
      <c r="C286" s="37"/>
      <c r="D286" s="188" t="s">
        <v>138</v>
      </c>
      <c r="E286" s="37"/>
      <c r="F286" s="189" t="s">
        <v>369</v>
      </c>
      <c r="G286" s="37"/>
      <c r="H286" s="37"/>
      <c r="I286" s="185"/>
      <c r="J286" s="37"/>
      <c r="K286" s="37"/>
      <c r="L286" s="40"/>
      <c r="M286" s="186"/>
      <c r="N286" s="187"/>
      <c r="O286" s="65"/>
      <c r="P286" s="65"/>
      <c r="Q286" s="65"/>
      <c r="R286" s="65"/>
      <c r="S286" s="65"/>
      <c r="T286" s="66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8" t="s">
        <v>138</v>
      </c>
      <c r="AU286" s="18" t="s">
        <v>81</v>
      </c>
    </row>
    <row r="287" spans="1:65" s="14" customFormat="1" ht="11.25">
      <c r="B287" s="200"/>
      <c r="C287" s="201"/>
      <c r="D287" s="183" t="s">
        <v>140</v>
      </c>
      <c r="E287" s="202" t="s">
        <v>19</v>
      </c>
      <c r="F287" s="203" t="s">
        <v>370</v>
      </c>
      <c r="G287" s="201"/>
      <c r="H287" s="204">
        <v>4</v>
      </c>
      <c r="I287" s="205"/>
      <c r="J287" s="201"/>
      <c r="K287" s="201"/>
      <c r="L287" s="206"/>
      <c r="M287" s="207"/>
      <c r="N287" s="208"/>
      <c r="O287" s="208"/>
      <c r="P287" s="208"/>
      <c r="Q287" s="208"/>
      <c r="R287" s="208"/>
      <c r="S287" s="208"/>
      <c r="T287" s="209"/>
      <c r="AT287" s="210" t="s">
        <v>140</v>
      </c>
      <c r="AU287" s="210" t="s">
        <v>81</v>
      </c>
      <c r="AV287" s="14" t="s">
        <v>81</v>
      </c>
      <c r="AW287" s="14" t="s">
        <v>33</v>
      </c>
      <c r="AX287" s="14" t="s">
        <v>79</v>
      </c>
      <c r="AY287" s="210" t="s">
        <v>126</v>
      </c>
    </row>
    <row r="288" spans="1:65" s="12" customFormat="1" ht="22.9" customHeight="1">
      <c r="B288" s="154"/>
      <c r="C288" s="155"/>
      <c r="D288" s="156" t="s">
        <v>70</v>
      </c>
      <c r="E288" s="168" t="s">
        <v>371</v>
      </c>
      <c r="F288" s="168" t="s">
        <v>372</v>
      </c>
      <c r="G288" s="155"/>
      <c r="H288" s="155"/>
      <c r="I288" s="158"/>
      <c r="J288" s="169">
        <f>BK288</f>
        <v>0</v>
      </c>
      <c r="K288" s="155"/>
      <c r="L288" s="160"/>
      <c r="M288" s="161"/>
      <c r="N288" s="162"/>
      <c r="O288" s="162"/>
      <c r="P288" s="163">
        <f>SUM(P289:P308)</f>
        <v>0</v>
      </c>
      <c r="Q288" s="162"/>
      <c r="R288" s="163">
        <f>SUM(R289:R308)</f>
        <v>1.6120799999999998E-2</v>
      </c>
      <c r="S288" s="162"/>
      <c r="T288" s="164">
        <f>SUM(T289:T308)</f>
        <v>0</v>
      </c>
      <c r="AR288" s="165" t="s">
        <v>79</v>
      </c>
      <c r="AT288" s="166" t="s">
        <v>70</v>
      </c>
      <c r="AU288" s="166" t="s">
        <v>79</v>
      </c>
      <c r="AY288" s="165" t="s">
        <v>126</v>
      </c>
      <c r="BK288" s="167">
        <f>SUM(BK289:BK308)</f>
        <v>0</v>
      </c>
    </row>
    <row r="289" spans="1:65" s="2" customFormat="1" ht="33" customHeight="1">
      <c r="A289" s="35"/>
      <c r="B289" s="36"/>
      <c r="C289" s="170" t="s">
        <v>373</v>
      </c>
      <c r="D289" s="170" t="s">
        <v>129</v>
      </c>
      <c r="E289" s="171" t="s">
        <v>374</v>
      </c>
      <c r="F289" s="172" t="s">
        <v>375</v>
      </c>
      <c r="G289" s="173" t="s">
        <v>148</v>
      </c>
      <c r="H289" s="174">
        <v>114.16</v>
      </c>
      <c r="I289" s="175"/>
      <c r="J289" s="176">
        <f>ROUND(I289*H289,2)</f>
        <v>0</v>
      </c>
      <c r="K289" s="172" t="s">
        <v>133</v>
      </c>
      <c r="L289" s="40"/>
      <c r="M289" s="177" t="s">
        <v>19</v>
      </c>
      <c r="N289" s="178" t="s">
        <v>42</v>
      </c>
      <c r="O289" s="65"/>
      <c r="P289" s="179">
        <f>O289*H289</f>
        <v>0</v>
      </c>
      <c r="Q289" s="179">
        <v>1.2999999999999999E-4</v>
      </c>
      <c r="R289" s="179">
        <f>Q289*H289</f>
        <v>1.4840799999999998E-2</v>
      </c>
      <c r="S289" s="179">
        <v>0</v>
      </c>
      <c r="T289" s="180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81" t="s">
        <v>134</v>
      </c>
      <c r="AT289" s="181" t="s">
        <v>129</v>
      </c>
      <c r="AU289" s="181" t="s">
        <v>81</v>
      </c>
      <c r="AY289" s="18" t="s">
        <v>126</v>
      </c>
      <c r="BE289" s="182">
        <f>IF(N289="základní",J289,0)</f>
        <v>0</v>
      </c>
      <c r="BF289" s="182">
        <f>IF(N289="snížená",J289,0)</f>
        <v>0</v>
      </c>
      <c r="BG289" s="182">
        <f>IF(N289="zákl. přenesená",J289,0)</f>
        <v>0</v>
      </c>
      <c r="BH289" s="182">
        <f>IF(N289="sníž. přenesená",J289,0)</f>
        <v>0</v>
      </c>
      <c r="BI289" s="182">
        <f>IF(N289="nulová",J289,0)</f>
        <v>0</v>
      </c>
      <c r="BJ289" s="18" t="s">
        <v>79</v>
      </c>
      <c r="BK289" s="182">
        <f>ROUND(I289*H289,2)</f>
        <v>0</v>
      </c>
      <c r="BL289" s="18" t="s">
        <v>134</v>
      </c>
      <c r="BM289" s="181" t="s">
        <v>376</v>
      </c>
    </row>
    <row r="290" spans="1:65" s="2" customFormat="1" ht="19.5">
      <c r="A290" s="35"/>
      <c r="B290" s="36"/>
      <c r="C290" s="37"/>
      <c r="D290" s="183" t="s">
        <v>136</v>
      </c>
      <c r="E290" s="37"/>
      <c r="F290" s="184" t="s">
        <v>377</v>
      </c>
      <c r="G290" s="37"/>
      <c r="H290" s="37"/>
      <c r="I290" s="185"/>
      <c r="J290" s="37"/>
      <c r="K290" s="37"/>
      <c r="L290" s="40"/>
      <c r="M290" s="186"/>
      <c r="N290" s="187"/>
      <c r="O290" s="65"/>
      <c r="P290" s="65"/>
      <c r="Q290" s="65"/>
      <c r="R290" s="65"/>
      <c r="S290" s="65"/>
      <c r="T290" s="66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8" t="s">
        <v>136</v>
      </c>
      <c r="AU290" s="18" t="s">
        <v>81</v>
      </c>
    </row>
    <row r="291" spans="1:65" s="2" customFormat="1" ht="11.25">
      <c r="A291" s="35"/>
      <c r="B291" s="36"/>
      <c r="C291" s="37"/>
      <c r="D291" s="188" t="s">
        <v>138</v>
      </c>
      <c r="E291" s="37"/>
      <c r="F291" s="189" t="s">
        <v>378</v>
      </c>
      <c r="G291" s="37"/>
      <c r="H291" s="37"/>
      <c r="I291" s="185"/>
      <c r="J291" s="37"/>
      <c r="K291" s="37"/>
      <c r="L291" s="40"/>
      <c r="M291" s="186"/>
      <c r="N291" s="187"/>
      <c r="O291" s="65"/>
      <c r="P291" s="65"/>
      <c r="Q291" s="65"/>
      <c r="R291" s="65"/>
      <c r="S291" s="65"/>
      <c r="T291" s="66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8" t="s">
        <v>138</v>
      </c>
      <c r="AU291" s="18" t="s">
        <v>81</v>
      </c>
    </row>
    <row r="292" spans="1:65" s="13" customFormat="1" ht="11.25">
      <c r="B292" s="190"/>
      <c r="C292" s="191"/>
      <c r="D292" s="183" t="s">
        <v>140</v>
      </c>
      <c r="E292" s="192" t="s">
        <v>19</v>
      </c>
      <c r="F292" s="193" t="s">
        <v>185</v>
      </c>
      <c r="G292" s="191"/>
      <c r="H292" s="192" t="s">
        <v>19</v>
      </c>
      <c r="I292" s="194"/>
      <c r="J292" s="191"/>
      <c r="K292" s="191"/>
      <c r="L292" s="195"/>
      <c r="M292" s="196"/>
      <c r="N292" s="197"/>
      <c r="O292" s="197"/>
      <c r="P292" s="197"/>
      <c r="Q292" s="197"/>
      <c r="R292" s="197"/>
      <c r="S292" s="197"/>
      <c r="T292" s="198"/>
      <c r="AT292" s="199" t="s">
        <v>140</v>
      </c>
      <c r="AU292" s="199" t="s">
        <v>81</v>
      </c>
      <c r="AV292" s="13" t="s">
        <v>79</v>
      </c>
      <c r="AW292" s="13" t="s">
        <v>33</v>
      </c>
      <c r="AX292" s="13" t="s">
        <v>71</v>
      </c>
      <c r="AY292" s="199" t="s">
        <v>126</v>
      </c>
    </row>
    <row r="293" spans="1:65" s="13" customFormat="1" ht="11.25">
      <c r="B293" s="190"/>
      <c r="C293" s="191"/>
      <c r="D293" s="183" t="s">
        <v>140</v>
      </c>
      <c r="E293" s="192" t="s">
        <v>19</v>
      </c>
      <c r="F293" s="193" t="s">
        <v>185</v>
      </c>
      <c r="G293" s="191"/>
      <c r="H293" s="192" t="s">
        <v>19</v>
      </c>
      <c r="I293" s="194"/>
      <c r="J293" s="191"/>
      <c r="K293" s="191"/>
      <c r="L293" s="195"/>
      <c r="M293" s="196"/>
      <c r="N293" s="197"/>
      <c r="O293" s="197"/>
      <c r="P293" s="197"/>
      <c r="Q293" s="197"/>
      <c r="R293" s="197"/>
      <c r="S293" s="197"/>
      <c r="T293" s="198"/>
      <c r="AT293" s="199" t="s">
        <v>140</v>
      </c>
      <c r="AU293" s="199" t="s">
        <v>81</v>
      </c>
      <c r="AV293" s="13" t="s">
        <v>79</v>
      </c>
      <c r="AW293" s="13" t="s">
        <v>33</v>
      </c>
      <c r="AX293" s="13" t="s">
        <v>71</v>
      </c>
      <c r="AY293" s="199" t="s">
        <v>126</v>
      </c>
    </row>
    <row r="294" spans="1:65" s="14" customFormat="1" ht="11.25">
      <c r="B294" s="200"/>
      <c r="C294" s="201"/>
      <c r="D294" s="183" t="s">
        <v>140</v>
      </c>
      <c r="E294" s="202" t="s">
        <v>19</v>
      </c>
      <c r="F294" s="203" t="s">
        <v>186</v>
      </c>
      <c r="G294" s="201"/>
      <c r="H294" s="204">
        <v>18.64</v>
      </c>
      <c r="I294" s="205"/>
      <c r="J294" s="201"/>
      <c r="K294" s="201"/>
      <c r="L294" s="206"/>
      <c r="M294" s="207"/>
      <c r="N294" s="208"/>
      <c r="O294" s="208"/>
      <c r="P294" s="208"/>
      <c r="Q294" s="208"/>
      <c r="R294" s="208"/>
      <c r="S294" s="208"/>
      <c r="T294" s="209"/>
      <c r="AT294" s="210" t="s">
        <v>140</v>
      </c>
      <c r="AU294" s="210" t="s">
        <v>81</v>
      </c>
      <c r="AV294" s="14" t="s">
        <v>81</v>
      </c>
      <c r="AW294" s="14" t="s">
        <v>33</v>
      </c>
      <c r="AX294" s="14" t="s">
        <v>71</v>
      </c>
      <c r="AY294" s="210" t="s">
        <v>126</v>
      </c>
    </row>
    <row r="295" spans="1:65" s="14" customFormat="1" ht="11.25">
      <c r="B295" s="200"/>
      <c r="C295" s="201"/>
      <c r="D295" s="183" t="s">
        <v>140</v>
      </c>
      <c r="E295" s="202" t="s">
        <v>19</v>
      </c>
      <c r="F295" s="203" t="s">
        <v>187</v>
      </c>
      <c r="G295" s="201"/>
      <c r="H295" s="204">
        <v>38.799999999999997</v>
      </c>
      <c r="I295" s="205"/>
      <c r="J295" s="201"/>
      <c r="K295" s="201"/>
      <c r="L295" s="206"/>
      <c r="M295" s="207"/>
      <c r="N295" s="208"/>
      <c r="O295" s="208"/>
      <c r="P295" s="208"/>
      <c r="Q295" s="208"/>
      <c r="R295" s="208"/>
      <c r="S295" s="208"/>
      <c r="T295" s="209"/>
      <c r="AT295" s="210" t="s">
        <v>140</v>
      </c>
      <c r="AU295" s="210" t="s">
        <v>81</v>
      </c>
      <c r="AV295" s="14" t="s">
        <v>81</v>
      </c>
      <c r="AW295" s="14" t="s">
        <v>33</v>
      </c>
      <c r="AX295" s="14" t="s">
        <v>71</v>
      </c>
      <c r="AY295" s="210" t="s">
        <v>126</v>
      </c>
    </row>
    <row r="296" spans="1:65" s="14" customFormat="1" ht="11.25">
      <c r="B296" s="200"/>
      <c r="C296" s="201"/>
      <c r="D296" s="183" t="s">
        <v>140</v>
      </c>
      <c r="E296" s="202" t="s">
        <v>19</v>
      </c>
      <c r="F296" s="203" t="s">
        <v>188</v>
      </c>
      <c r="G296" s="201"/>
      <c r="H296" s="204">
        <v>2.1</v>
      </c>
      <c r="I296" s="205"/>
      <c r="J296" s="201"/>
      <c r="K296" s="201"/>
      <c r="L296" s="206"/>
      <c r="M296" s="207"/>
      <c r="N296" s="208"/>
      <c r="O296" s="208"/>
      <c r="P296" s="208"/>
      <c r="Q296" s="208"/>
      <c r="R296" s="208"/>
      <c r="S296" s="208"/>
      <c r="T296" s="209"/>
      <c r="AT296" s="210" t="s">
        <v>140</v>
      </c>
      <c r="AU296" s="210" t="s">
        <v>81</v>
      </c>
      <c r="AV296" s="14" t="s">
        <v>81</v>
      </c>
      <c r="AW296" s="14" t="s">
        <v>33</v>
      </c>
      <c r="AX296" s="14" t="s">
        <v>71</v>
      </c>
      <c r="AY296" s="210" t="s">
        <v>126</v>
      </c>
    </row>
    <row r="297" spans="1:65" s="14" customFormat="1" ht="11.25">
      <c r="B297" s="200"/>
      <c r="C297" s="201"/>
      <c r="D297" s="183" t="s">
        <v>140</v>
      </c>
      <c r="E297" s="202" t="s">
        <v>19</v>
      </c>
      <c r="F297" s="203" t="s">
        <v>189</v>
      </c>
      <c r="G297" s="201"/>
      <c r="H297" s="204">
        <v>54.62</v>
      </c>
      <c r="I297" s="205"/>
      <c r="J297" s="201"/>
      <c r="K297" s="201"/>
      <c r="L297" s="206"/>
      <c r="M297" s="207"/>
      <c r="N297" s="208"/>
      <c r="O297" s="208"/>
      <c r="P297" s="208"/>
      <c r="Q297" s="208"/>
      <c r="R297" s="208"/>
      <c r="S297" s="208"/>
      <c r="T297" s="209"/>
      <c r="AT297" s="210" t="s">
        <v>140</v>
      </c>
      <c r="AU297" s="210" t="s">
        <v>81</v>
      </c>
      <c r="AV297" s="14" t="s">
        <v>81</v>
      </c>
      <c r="AW297" s="14" t="s">
        <v>33</v>
      </c>
      <c r="AX297" s="14" t="s">
        <v>71</v>
      </c>
      <c r="AY297" s="210" t="s">
        <v>126</v>
      </c>
    </row>
    <row r="298" spans="1:65" s="15" customFormat="1" ht="11.25">
      <c r="B298" s="211"/>
      <c r="C298" s="212"/>
      <c r="D298" s="183" t="s">
        <v>140</v>
      </c>
      <c r="E298" s="213" t="s">
        <v>19</v>
      </c>
      <c r="F298" s="214" t="s">
        <v>145</v>
      </c>
      <c r="G298" s="212"/>
      <c r="H298" s="215">
        <v>114.16</v>
      </c>
      <c r="I298" s="216"/>
      <c r="J298" s="212"/>
      <c r="K298" s="212"/>
      <c r="L298" s="217"/>
      <c r="M298" s="218"/>
      <c r="N298" s="219"/>
      <c r="O298" s="219"/>
      <c r="P298" s="219"/>
      <c r="Q298" s="219"/>
      <c r="R298" s="219"/>
      <c r="S298" s="219"/>
      <c r="T298" s="220"/>
      <c r="AT298" s="221" t="s">
        <v>140</v>
      </c>
      <c r="AU298" s="221" t="s">
        <v>81</v>
      </c>
      <c r="AV298" s="15" t="s">
        <v>134</v>
      </c>
      <c r="AW298" s="15" t="s">
        <v>33</v>
      </c>
      <c r="AX298" s="15" t="s">
        <v>79</v>
      </c>
      <c r="AY298" s="221" t="s">
        <v>126</v>
      </c>
    </row>
    <row r="299" spans="1:65" s="2" customFormat="1" ht="24.2" customHeight="1">
      <c r="A299" s="35"/>
      <c r="B299" s="36"/>
      <c r="C299" s="170" t="s">
        <v>379</v>
      </c>
      <c r="D299" s="170" t="s">
        <v>129</v>
      </c>
      <c r="E299" s="171" t="s">
        <v>380</v>
      </c>
      <c r="F299" s="172" t="s">
        <v>381</v>
      </c>
      <c r="G299" s="173" t="s">
        <v>269</v>
      </c>
      <c r="H299" s="174">
        <v>4</v>
      </c>
      <c r="I299" s="175"/>
      <c r="J299" s="176">
        <f>ROUND(I299*H299,2)</f>
        <v>0</v>
      </c>
      <c r="K299" s="172" t="s">
        <v>133</v>
      </c>
      <c r="L299" s="40"/>
      <c r="M299" s="177" t="s">
        <v>19</v>
      </c>
      <c r="N299" s="178" t="s">
        <v>42</v>
      </c>
      <c r="O299" s="65"/>
      <c r="P299" s="179">
        <f>O299*H299</f>
        <v>0</v>
      </c>
      <c r="Q299" s="179">
        <v>4.0000000000000003E-5</v>
      </c>
      <c r="R299" s="179">
        <f>Q299*H299</f>
        <v>1.6000000000000001E-4</v>
      </c>
      <c r="S299" s="179">
        <v>0</v>
      </c>
      <c r="T299" s="180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181" t="s">
        <v>134</v>
      </c>
      <c r="AT299" s="181" t="s">
        <v>129</v>
      </c>
      <c r="AU299" s="181" t="s">
        <v>81</v>
      </c>
      <c r="AY299" s="18" t="s">
        <v>126</v>
      </c>
      <c r="BE299" s="182">
        <f>IF(N299="základní",J299,0)</f>
        <v>0</v>
      </c>
      <c r="BF299" s="182">
        <f>IF(N299="snížená",J299,0)</f>
        <v>0</v>
      </c>
      <c r="BG299" s="182">
        <f>IF(N299="zákl. přenesená",J299,0)</f>
        <v>0</v>
      </c>
      <c r="BH299" s="182">
        <f>IF(N299="sníž. přenesená",J299,0)</f>
        <v>0</v>
      </c>
      <c r="BI299" s="182">
        <f>IF(N299="nulová",J299,0)</f>
        <v>0</v>
      </c>
      <c r="BJ299" s="18" t="s">
        <v>79</v>
      </c>
      <c r="BK299" s="182">
        <f>ROUND(I299*H299,2)</f>
        <v>0</v>
      </c>
      <c r="BL299" s="18" t="s">
        <v>134</v>
      </c>
      <c r="BM299" s="181" t="s">
        <v>382</v>
      </c>
    </row>
    <row r="300" spans="1:65" s="2" customFormat="1" ht="19.5">
      <c r="A300" s="35"/>
      <c r="B300" s="36"/>
      <c r="C300" s="37"/>
      <c r="D300" s="183" t="s">
        <v>136</v>
      </c>
      <c r="E300" s="37"/>
      <c r="F300" s="184" t="s">
        <v>383</v>
      </c>
      <c r="G300" s="37"/>
      <c r="H300" s="37"/>
      <c r="I300" s="185"/>
      <c r="J300" s="37"/>
      <c r="K300" s="37"/>
      <c r="L300" s="40"/>
      <c r="M300" s="186"/>
      <c r="N300" s="187"/>
      <c r="O300" s="65"/>
      <c r="P300" s="65"/>
      <c r="Q300" s="65"/>
      <c r="R300" s="65"/>
      <c r="S300" s="65"/>
      <c r="T300" s="66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8" t="s">
        <v>136</v>
      </c>
      <c r="AU300" s="18" t="s">
        <v>81</v>
      </c>
    </row>
    <row r="301" spans="1:65" s="2" customFormat="1" ht="11.25">
      <c r="A301" s="35"/>
      <c r="B301" s="36"/>
      <c r="C301" s="37"/>
      <c r="D301" s="188" t="s">
        <v>138</v>
      </c>
      <c r="E301" s="37"/>
      <c r="F301" s="189" t="s">
        <v>384</v>
      </c>
      <c r="G301" s="37"/>
      <c r="H301" s="37"/>
      <c r="I301" s="185"/>
      <c r="J301" s="37"/>
      <c r="K301" s="37"/>
      <c r="L301" s="40"/>
      <c r="M301" s="186"/>
      <c r="N301" s="187"/>
      <c r="O301" s="65"/>
      <c r="P301" s="65"/>
      <c r="Q301" s="65"/>
      <c r="R301" s="65"/>
      <c r="S301" s="65"/>
      <c r="T301" s="66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8" t="s">
        <v>138</v>
      </c>
      <c r="AU301" s="18" t="s">
        <v>81</v>
      </c>
    </row>
    <row r="302" spans="1:65" s="13" customFormat="1" ht="11.25">
      <c r="B302" s="190"/>
      <c r="C302" s="191"/>
      <c r="D302" s="183" t="s">
        <v>140</v>
      </c>
      <c r="E302" s="192" t="s">
        <v>19</v>
      </c>
      <c r="F302" s="193" t="s">
        <v>273</v>
      </c>
      <c r="G302" s="191"/>
      <c r="H302" s="192" t="s">
        <v>19</v>
      </c>
      <c r="I302" s="194"/>
      <c r="J302" s="191"/>
      <c r="K302" s="191"/>
      <c r="L302" s="195"/>
      <c r="M302" s="196"/>
      <c r="N302" s="197"/>
      <c r="O302" s="197"/>
      <c r="P302" s="197"/>
      <c r="Q302" s="197"/>
      <c r="R302" s="197"/>
      <c r="S302" s="197"/>
      <c r="T302" s="198"/>
      <c r="AT302" s="199" t="s">
        <v>140</v>
      </c>
      <c r="AU302" s="199" t="s">
        <v>81</v>
      </c>
      <c r="AV302" s="13" t="s">
        <v>79</v>
      </c>
      <c r="AW302" s="13" t="s">
        <v>33</v>
      </c>
      <c r="AX302" s="13" t="s">
        <v>71</v>
      </c>
      <c r="AY302" s="199" t="s">
        <v>126</v>
      </c>
    </row>
    <row r="303" spans="1:65" s="14" customFormat="1" ht="11.25">
      <c r="B303" s="200"/>
      <c r="C303" s="201"/>
      <c r="D303" s="183" t="s">
        <v>140</v>
      </c>
      <c r="E303" s="202" t="s">
        <v>19</v>
      </c>
      <c r="F303" s="203" t="s">
        <v>385</v>
      </c>
      <c r="G303" s="201"/>
      <c r="H303" s="204">
        <v>4</v>
      </c>
      <c r="I303" s="205"/>
      <c r="J303" s="201"/>
      <c r="K303" s="201"/>
      <c r="L303" s="206"/>
      <c r="M303" s="207"/>
      <c r="N303" s="208"/>
      <c r="O303" s="208"/>
      <c r="P303" s="208"/>
      <c r="Q303" s="208"/>
      <c r="R303" s="208"/>
      <c r="S303" s="208"/>
      <c r="T303" s="209"/>
      <c r="AT303" s="210" t="s">
        <v>140</v>
      </c>
      <c r="AU303" s="210" t="s">
        <v>81</v>
      </c>
      <c r="AV303" s="14" t="s">
        <v>81</v>
      </c>
      <c r="AW303" s="14" t="s">
        <v>33</v>
      </c>
      <c r="AX303" s="14" t="s">
        <v>79</v>
      </c>
      <c r="AY303" s="210" t="s">
        <v>126</v>
      </c>
    </row>
    <row r="304" spans="1:65" s="2" customFormat="1" ht="21.75" customHeight="1">
      <c r="A304" s="35"/>
      <c r="B304" s="36"/>
      <c r="C304" s="170" t="s">
        <v>386</v>
      </c>
      <c r="D304" s="170" t="s">
        <v>129</v>
      </c>
      <c r="E304" s="171" t="s">
        <v>387</v>
      </c>
      <c r="F304" s="172" t="s">
        <v>388</v>
      </c>
      <c r="G304" s="173" t="s">
        <v>269</v>
      </c>
      <c r="H304" s="174">
        <v>4</v>
      </c>
      <c r="I304" s="175"/>
      <c r="J304" s="176">
        <f>ROUND(I304*H304,2)</f>
        <v>0</v>
      </c>
      <c r="K304" s="172" t="s">
        <v>133</v>
      </c>
      <c r="L304" s="40"/>
      <c r="M304" s="177" t="s">
        <v>19</v>
      </c>
      <c r="N304" s="178" t="s">
        <v>42</v>
      </c>
      <c r="O304" s="65"/>
      <c r="P304" s="179">
        <f>O304*H304</f>
        <v>0</v>
      </c>
      <c r="Q304" s="179">
        <v>2.7999999999999998E-4</v>
      </c>
      <c r="R304" s="179">
        <f>Q304*H304</f>
        <v>1.1199999999999999E-3</v>
      </c>
      <c r="S304" s="179">
        <v>0</v>
      </c>
      <c r="T304" s="180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181" t="s">
        <v>134</v>
      </c>
      <c r="AT304" s="181" t="s">
        <v>129</v>
      </c>
      <c r="AU304" s="181" t="s">
        <v>81</v>
      </c>
      <c r="AY304" s="18" t="s">
        <v>126</v>
      </c>
      <c r="BE304" s="182">
        <f>IF(N304="základní",J304,0)</f>
        <v>0</v>
      </c>
      <c r="BF304" s="182">
        <f>IF(N304="snížená",J304,0)</f>
        <v>0</v>
      </c>
      <c r="BG304" s="182">
        <f>IF(N304="zákl. přenesená",J304,0)</f>
        <v>0</v>
      </c>
      <c r="BH304" s="182">
        <f>IF(N304="sníž. přenesená",J304,0)</f>
        <v>0</v>
      </c>
      <c r="BI304" s="182">
        <f>IF(N304="nulová",J304,0)</f>
        <v>0</v>
      </c>
      <c r="BJ304" s="18" t="s">
        <v>79</v>
      </c>
      <c r="BK304" s="182">
        <f>ROUND(I304*H304,2)</f>
        <v>0</v>
      </c>
      <c r="BL304" s="18" t="s">
        <v>134</v>
      </c>
      <c r="BM304" s="181" t="s">
        <v>389</v>
      </c>
    </row>
    <row r="305" spans="1:65" s="2" customFormat="1" ht="19.5">
      <c r="A305" s="35"/>
      <c r="B305" s="36"/>
      <c r="C305" s="37"/>
      <c r="D305" s="183" t="s">
        <v>136</v>
      </c>
      <c r="E305" s="37"/>
      <c r="F305" s="184" t="s">
        <v>390</v>
      </c>
      <c r="G305" s="37"/>
      <c r="H305" s="37"/>
      <c r="I305" s="185"/>
      <c r="J305" s="37"/>
      <c r="K305" s="37"/>
      <c r="L305" s="40"/>
      <c r="M305" s="186"/>
      <c r="N305" s="187"/>
      <c r="O305" s="65"/>
      <c r="P305" s="65"/>
      <c r="Q305" s="65"/>
      <c r="R305" s="65"/>
      <c r="S305" s="65"/>
      <c r="T305" s="66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8" t="s">
        <v>136</v>
      </c>
      <c r="AU305" s="18" t="s">
        <v>81</v>
      </c>
    </row>
    <row r="306" spans="1:65" s="2" customFormat="1" ht="11.25">
      <c r="A306" s="35"/>
      <c r="B306" s="36"/>
      <c r="C306" s="37"/>
      <c r="D306" s="188" t="s">
        <v>138</v>
      </c>
      <c r="E306" s="37"/>
      <c r="F306" s="189" t="s">
        <v>391</v>
      </c>
      <c r="G306" s="37"/>
      <c r="H306" s="37"/>
      <c r="I306" s="185"/>
      <c r="J306" s="37"/>
      <c r="K306" s="37"/>
      <c r="L306" s="40"/>
      <c r="M306" s="186"/>
      <c r="N306" s="187"/>
      <c r="O306" s="65"/>
      <c r="P306" s="65"/>
      <c r="Q306" s="65"/>
      <c r="R306" s="65"/>
      <c r="S306" s="65"/>
      <c r="T306" s="66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8" t="s">
        <v>138</v>
      </c>
      <c r="AU306" s="18" t="s">
        <v>81</v>
      </c>
    </row>
    <row r="307" spans="1:65" s="13" customFormat="1" ht="11.25">
      <c r="B307" s="190"/>
      <c r="C307" s="191"/>
      <c r="D307" s="183" t="s">
        <v>140</v>
      </c>
      <c r="E307" s="192" t="s">
        <v>19</v>
      </c>
      <c r="F307" s="193" t="s">
        <v>273</v>
      </c>
      <c r="G307" s="191"/>
      <c r="H307" s="192" t="s">
        <v>19</v>
      </c>
      <c r="I307" s="194"/>
      <c r="J307" s="191"/>
      <c r="K307" s="191"/>
      <c r="L307" s="195"/>
      <c r="M307" s="196"/>
      <c r="N307" s="197"/>
      <c r="O307" s="197"/>
      <c r="P307" s="197"/>
      <c r="Q307" s="197"/>
      <c r="R307" s="197"/>
      <c r="S307" s="197"/>
      <c r="T307" s="198"/>
      <c r="AT307" s="199" t="s">
        <v>140</v>
      </c>
      <c r="AU307" s="199" t="s">
        <v>81</v>
      </c>
      <c r="AV307" s="13" t="s">
        <v>79</v>
      </c>
      <c r="AW307" s="13" t="s">
        <v>33</v>
      </c>
      <c r="AX307" s="13" t="s">
        <v>71</v>
      </c>
      <c r="AY307" s="199" t="s">
        <v>126</v>
      </c>
    </row>
    <row r="308" spans="1:65" s="14" customFormat="1" ht="11.25">
      <c r="B308" s="200"/>
      <c r="C308" s="201"/>
      <c r="D308" s="183" t="s">
        <v>140</v>
      </c>
      <c r="E308" s="202" t="s">
        <v>19</v>
      </c>
      <c r="F308" s="203" t="s">
        <v>385</v>
      </c>
      <c r="G308" s="201"/>
      <c r="H308" s="204">
        <v>4</v>
      </c>
      <c r="I308" s="205"/>
      <c r="J308" s="201"/>
      <c r="K308" s="201"/>
      <c r="L308" s="206"/>
      <c r="M308" s="207"/>
      <c r="N308" s="208"/>
      <c r="O308" s="208"/>
      <c r="P308" s="208"/>
      <c r="Q308" s="208"/>
      <c r="R308" s="208"/>
      <c r="S308" s="208"/>
      <c r="T308" s="209"/>
      <c r="AT308" s="210" t="s">
        <v>140</v>
      </c>
      <c r="AU308" s="210" t="s">
        <v>81</v>
      </c>
      <c r="AV308" s="14" t="s">
        <v>81</v>
      </c>
      <c r="AW308" s="14" t="s">
        <v>33</v>
      </c>
      <c r="AX308" s="14" t="s">
        <v>79</v>
      </c>
      <c r="AY308" s="210" t="s">
        <v>126</v>
      </c>
    </row>
    <row r="309" spans="1:65" s="12" customFormat="1" ht="22.9" customHeight="1">
      <c r="B309" s="154"/>
      <c r="C309" s="155"/>
      <c r="D309" s="156" t="s">
        <v>70</v>
      </c>
      <c r="E309" s="168" t="s">
        <v>392</v>
      </c>
      <c r="F309" s="168" t="s">
        <v>393</v>
      </c>
      <c r="G309" s="155"/>
      <c r="H309" s="155"/>
      <c r="I309" s="158"/>
      <c r="J309" s="169">
        <f>BK309</f>
        <v>0</v>
      </c>
      <c r="K309" s="155"/>
      <c r="L309" s="160"/>
      <c r="M309" s="161"/>
      <c r="N309" s="162"/>
      <c r="O309" s="162"/>
      <c r="P309" s="163">
        <f>SUM(P310:P318)</f>
        <v>0</v>
      </c>
      <c r="Q309" s="162"/>
      <c r="R309" s="163">
        <f>SUM(R310:R318)</f>
        <v>4.5664E-3</v>
      </c>
      <c r="S309" s="162"/>
      <c r="T309" s="164">
        <f>SUM(T310:T318)</f>
        <v>0</v>
      </c>
      <c r="AR309" s="165" t="s">
        <v>79</v>
      </c>
      <c r="AT309" s="166" t="s">
        <v>70</v>
      </c>
      <c r="AU309" s="166" t="s">
        <v>79</v>
      </c>
      <c r="AY309" s="165" t="s">
        <v>126</v>
      </c>
      <c r="BK309" s="167">
        <f>SUM(BK310:BK318)</f>
        <v>0</v>
      </c>
    </row>
    <row r="310" spans="1:65" s="2" customFormat="1" ht="24.2" customHeight="1">
      <c r="A310" s="35"/>
      <c r="B310" s="36"/>
      <c r="C310" s="170" t="s">
        <v>394</v>
      </c>
      <c r="D310" s="170" t="s">
        <v>129</v>
      </c>
      <c r="E310" s="171" t="s">
        <v>395</v>
      </c>
      <c r="F310" s="172" t="s">
        <v>396</v>
      </c>
      <c r="G310" s="173" t="s">
        <v>148</v>
      </c>
      <c r="H310" s="174">
        <v>114.16</v>
      </c>
      <c r="I310" s="175"/>
      <c r="J310" s="176">
        <f>ROUND(I310*H310,2)</f>
        <v>0</v>
      </c>
      <c r="K310" s="172" t="s">
        <v>133</v>
      </c>
      <c r="L310" s="40"/>
      <c r="M310" s="177" t="s">
        <v>19</v>
      </c>
      <c r="N310" s="178" t="s">
        <v>42</v>
      </c>
      <c r="O310" s="65"/>
      <c r="P310" s="179">
        <f>O310*H310</f>
        <v>0</v>
      </c>
      <c r="Q310" s="179">
        <v>4.0000000000000003E-5</v>
      </c>
      <c r="R310" s="179">
        <f>Q310*H310</f>
        <v>4.5664E-3</v>
      </c>
      <c r="S310" s="179">
        <v>0</v>
      </c>
      <c r="T310" s="180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181" t="s">
        <v>134</v>
      </c>
      <c r="AT310" s="181" t="s">
        <v>129</v>
      </c>
      <c r="AU310" s="181" t="s">
        <v>81</v>
      </c>
      <c r="AY310" s="18" t="s">
        <v>126</v>
      </c>
      <c r="BE310" s="182">
        <f>IF(N310="základní",J310,0)</f>
        <v>0</v>
      </c>
      <c r="BF310" s="182">
        <f>IF(N310="snížená",J310,0)</f>
        <v>0</v>
      </c>
      <c r="BG310" s="182">
        <f>IF(N310="zákl. přenesená",J310,0)</f>
        <v>0</v>
      </c>
      <c r="BH310" s="182">
        <f>IF(N310="sníž. přenesená",J310,0)</f>
        <v>0</v>
      </c>
      <c r="BI310" s="182">
        <f>IF(N310="nulová",J310,0)</f>
        <v>0</v>
      </c>
      <c r="BJ310" s="18" t="s">
        <v>79</v>
      </c>
      <c r="BK310" s="182">
        <f>ROUND(I310*H310,2)</f>
        <v>0</v>
      </c>
      <c r="BL310" s="18" t="s">
        <v>134</v>
      </c>
      <c r="BM310" s="181" t="s">
        <v>397</v>
      </c>
    </row>
    <row r="311" spans="1:65" s="2" customFormat="1" ht="19.5">
      <c r="A311" s="35"/>
      <c r="B311" s="36"/>
      <c r="C311" s="37"/>
      <c r="D311" s="183" t="s">
        <v>136</v>
      </c>
      <c r="E311" s="37"/>
      <c r="F311" s="184" t="s">
        <v>398</v>
      </c>
      <c r="G311" s="37"/>
      <c r="H311" s="37"/>
      <c r="I311" s="185"/>
      <c r="J311" s="37"/>
      <c r="K311" s="37"/>
      <c r="L311" s="40"/>
      <c r="M311" s="186"/>
      <c r="N311" s="187"/>
      <c r="O311" s="65"/>
      <c r="P311" s="65"/>
      <c r="Q311" s="65"/>
      <c r="R311" s="65"/>
      <c r="S311" s="65"/>
      <c r="T311" s="66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8" t="s">
        <v>136</v>
      </c>
      <c r="AU311" s="18" t="s">
        <v>81</v>
      </c>
    </row>
    <row r="312" spans="1:65" s="2" customFormat="1" ht="11.25">
      <c r="A312" s="35"/>
      <c r="B312" s="36"/>
      <c r="C312" s="37"/>
      <c r="D312" s="188" t="s">
        <v>138</v>
      </c>
      <c r="E312" s="37"/>
      <c r="F312" s="189" t="s">
        <v>399</v>
      </c>
      <c r="G312" s="37"/>
      <c r="H312" s="37"/>
      <c r="I312" s="185"/>
      <c r="J312" s="37"/>
      <c r="K312" s="37"/>
      <c r="L312" s="40"/>
      <c r="M312" s="186"/>
      <c r="N312" s="187"/>
      <c r="O312" s="65"/>
      <c r="P312" s="65"/>
      <c r="Q312" s="65"/>
      <c r="R312" s="65"/>
      <c r="S312" s="65"/>
      <c r="T312" s="66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8" t="s">
        <v>138</v>
      </c>
      <c r="AU312" s="18" t="s">
        <v>81</v>
      </c>
    </row>
    <row r="313" spans="1:65" s="13" customFormat="1" ht="11.25">
      <c r="B313" s="190"/>
      <c r="C313" s="191"/>
      <c r="D313" s="183" t="s">
        <v>140</v>
      </c>
      <c r="E313" s="192" t="s">
        <v>19</v>
      </c>
      <c r="F313" s="193" t="s">
        <v>185</v>
      </c>
      <c r="G313" s="191"/>
      <c r="H313" s="192" t="s">
        <v>19</v>
      </c>
      <c r="I313" s="194"/>
      <c r="J313" s="191"/>
      <c r="K313" s="191"/>
      <c r="L313" s="195"/>
      <c r="M313" s="196"/>
      <c r="N313" s="197"/>
      <c r="O313" s="197"/>
      <c r="P313" s="197"/>
      <c r="Q313" s="197"/>
      <c r="R313" s="197"/>
      <c r="S313" s="197"/>
      <c r="T313" s="198"/>
      <c r="AT313" s="199" t="s">
        <v>140</v>
      </c>
      <c r="AU313" s="199" t="s">
        <v>81</v>
      </c>
      <c r="AV313" s="13" t="s">
        <v>79</v>
      </c>
      <c r="AW313" s="13" t="s">
        <v>33</v>
      </c>
      <c r="AX313" s="13" t="s">
        <v>71</v>
      </c>
      <c r="AY313" s="199" t="s">
        <v>126</v>
      </c>
    </row>
    <row r="314" spans="1:65" s="14" customFormat="1" ht="11.25">
      <c r="B314" s="200"/>
      <c r="C314" s="201"/>
      <c r="D314" s="183" t="s">
        <v>140</v>
      </c>
      <c r="E314" s="202" t="s">
        <v>19</v>
      </c>
      <c r="F314" s="203" t="s">
        <v>186</v>
      </c>
      <c r="G314" s="201"/>
      <c r="H314" s="204">
        <v>18.64</v>
      </c>
      <c r="I314" s="205"/>
      <c r="J314" s="201"/>
      <c r="K314" s="201"/>
      <c r="L314" s="206"/>
      <c r="M314" s="207"/>
      <c r="N314" s="208"/>
      <c r="O314" s="208"/>
      <c r="P314" s="208"/>
      <c r="Q314" s="208"/>
      <c r="R314" s="208"/>
      <c r="S314" s="208"/>
      <c r="T314" s="209"/>
      <c r="AT314" s="210" t="s">
        <v>140</v>
      </c>
      <c r="AU314" s="210" t="s">
        <v>81</v>
      </c>
      <c r="AV314" s="14" t="s">
        <v>81</v>
      </c>
      <c r="AW314" s="14" t="s">
        <v>33</v>
      </c>
      <c r="AX314" s="14" t="s">
        <v>71</v>
      </c>
      <c r="AY314" s="210" t="s">
        <v>126</v>
      </c>
    </row>
    <row r="315" spans="1:65" s="14" customFormat="1" ht="11.25">
      <c r="B315" s="200"/>
      <c r="C315" s="201"/>
      <c r="D315" s="183" t="s">
        <v>140</v>
      </c>
      <c r="E315" s="202" t="s">
        <v>19</v>
      </c>
      <c r="F315" s="203" t="s">
        <v>187</v>
      </c>
      <c r="G315" s="201"/>
      <c r="H315" s="204">
        <v>38.799999999999997</v>
      </c>
      <c r="I315" s="205"/>
      <c r="J315" s="201"/>
      <c r="K315" s="201"/>
      <c r="L315" s="206"/>
      <c r="M315" s="207"/>
      <c r="N315" s="208"/>
      <c r="O315" s="208"/>
      <c r="P315" s="208"/>
      <c r="Q315" s="208"/>
      <c r="R315" s="208"/>
      <c r="S315" s="208"/>
      <c r="T315" s="209"/>
      <c r="AT315" s="210" t="s">
        <v>140</v>
      </c>
      <c r="AU315" s="210" t="s">
        <v>81</v>
      </c>
      <c r="AV315" s="14" t="s">
        <v>81</v>
      </c>
      <c r="AW315" s="14" t="s">
        <v>33</v>
      </c>
      <c r="AX315" s="14" t="s">
        <v>71</v>
      </c>
      <c r="AY315" s="210" t="s">
        <v>126</v>
      </c>
    </row>
    <row r="316" spans="1:65" s="14" customFormat="1" ht="11.25">
      <c r="B316" s="200"/>
      <c r="C316" s="201"/>
      <c r="D316" s="183" t="s">
        <v>140</v>
      </c>
      <c r="E316" s="202" t="s">
        <v>19</v>
      </c>
      <c r="F316" s="203" t="s">
        <v>188</v>
      </c>
      <c r="G316" s="201"/>
      <c r="H316" s="204">
        <v>2.1</v>
      </c>
      <c r="I316" s="205"/>
      <c r="J316" s="201"/>
      <c r="K316" s="201"/>
      <c r="L316" s="206"/>
      <c r="M316" s="207"/>
      <c r="N316" s="208"/>
      <c r="O316" s="208"/>
      <c r="P316" s="208"/>
      <c r="Q316" s="208"/>
      <c r="R316" s="208"/>
      <c r="S316" s="208"/>
      <c r="T316" s="209"/>
      <c r="AT316" s="210" t="s">
        <v>140</v>
      </c>
      <c r="AU316" s="210" t="s">
        <v>81</v>
      </c>
      <c r="AV316" s="14" t="s">
        <v>81</v>
      </c>
      <c r="AW316" s="14" t="s">
        <v>33</v>
      </c>
      <c r="AX316" s="14" t="s">
        <v>71</v>
      </c>
      <c r="AY316" s="210" t="s">
        <v>126</v>
      </c>
    </row>
    <row r="317" spans="1:65" s="14" customFormat="1" ht="11.25">
      <c r="B317" s="200"/>
      <c r="C317" s="201"/>
      <c r="D317" s="183" t="s">
        <v>140</v>
      </c>
      <c r="E317" s="202" t="s">
        <v>19</v>
      </c>
      <c r="F317" s="203" t="s">
        <v>189</v>
      </c>
      <c r="G317" s="201"/>
      <c r="H317" s="204">
        <v>54.62</v>
      </c>
      <c r="I317" s="205"/>
      <c r="J317" s="201"/>
      <c r="K317" s="201"/>
      <c r="L317" s="206"/>
      <c r="M317" s="207"/>
      <c r="N317" s="208"/>
      <c r="O317" s="208"/>
      <c r="P317" s="208"/>
      <c r="Q317" s="208"/>
      <c r="R317" s="208"/>
      <c r="S317" s="208"/>
      <c r="T317" s="209"/>
      <c r="AT317" s="210" t="s">
        <v>140</v>
      </c>
      <c r="AU317" s="210" t="s">
        <v>81</v>
      </c>
      <c r="AV317" s="14" t="s">
        <v>81</v>
      </c>
      <c r="AW317" s="14" t="s">
        <v>33</v>
      </c>
      <c r="AX317" s="14" t="s">
        <v>71</v>
      </c>
      <c r="AY317" s="210" t="s">
        <v>126</v>
      </c>
    </row>
    <row r="318" spans="1:65" s="15" customFormat="1" ht="11.25">
      <c r="B318" s="211"/>
      <c r="C318" s="212"/>
      <c r="D318" s="183" t="s">
        <v>140</v>
      </c>
      <c r="E318" s="213" t="s">
        <v>19</v>
      </c>
      <c r="F318" s="214" t="s">
        <v>145</v>
      </c>
      <c r="G318" s="212"/>
      <c r="H318" s="215">
        <v>114.16</v>
      </c>
      <c r="I318" s="216"/>
      <c r="J318" s="212"/>
      <c r="K318" s="212"/>
      <c r="L318" s="217"/>
      <c r="M318" s="218"/>
      <c r="N318" s="219"/>
      <c r="O318" s="219"/>
      <c r="P318" s="219"/>
      <c r="Q318" s="219"/>
      <c r="R318" s="219"/>
      <c r="S318" s="219"/>
      <c r="T318" s="220"/>
      <c r="AT318" s="221" t="s">
        <v>140</v>
      </c>
      <c r="AU318" s="221" t="s">
        <v>81</v>
      </c>
      <c r="AV318" s="15" t="s">
        <v>134</v>
      </c>
      <c r="AW318" s="15" t="s">
        <v>33</v>
      </c>
      <c r="AX318" s="15" t="s">
        <v>79</v>
      </c>
      <c r="AY318" s="221" t="s">
        <v>126</v>
      </c>
    </row>
    <row r="319" spans="1:65" s="12" customFormat="1" ht="22.9" customHeight="1">
      <c r="B319" s="154"/>
      <c r="C319" s="155"/>
      <c r="D319" s="156" t="s">
        <v>70</v>
      </c>
      <c r="E319" s="168" t="s">
        <v>400</v>
      </c>
      <c r="F319" s="168" t="s">
        <v>401</v>
      </c>
      <c r="G319" s="155"/>
      <c r="H319" s="155"/>
      <c r="I319" s="158"/>
      <c r="J319" s="169">
        <f>BK319</f>
        <v>0</v>
      </c>
      <c r="K319" s="155"/>
      <c r="L319" s="160"/>
      <c r="M319" s="161"/>
      <c r="N319" s="162"/>
      <c r="O319" s="162"/>
      <c r="P319" s="163">
        <f>SUM(P320:P332)</f>
        <v>0</v>
      </c>
      <c r="Q319" s="162"/>
      <c r="R319" s="163">
        <f>SUM(R320:R332)</f>
        <v>0</v>
      </c>
      <c r="S319" s="162"/>
      <c r="T319" s="164">
        <f>SUM(T320:T332)</f>
        <v>0</v>
      </c>
      <c r="AR319" s="165" t="s">
        <v>79</v>
      </c>
      <c r="AT319" s="166" t="s">
        <v>70</v>
      </c>
      <c r="AU319" s="166" t="s">
        <v>79</v>
      </c>
      <c r="AY319" s="165" t="s">
        <v>126</v>
      </c>
      <c r="BK319" s="167">
        <f>SUM(BK320:BK332)</f>
        <v>0</v>
      </c>
    </row>
    <row r="320" spans="1:65" s="2" customFormat="1" ht="24.2" customHeight="1">
      <c r="A320" s="35"/>
      <c r="B320" s="36"/>
      <c r="C320" s="170" t="s">
        <v>402</v>
      </c>
      <c r="D320" s="170" t="s">
        <v>129</v>
      </c>
      <c r="E320" s="171" t="s">
        <v>403</v>
      </c>
      <c r="F320" s="172" t="s">
        <v>404</v>
      </c>
      <c r="G320" s="173" t="s">
        <v>132</v>
      </c>
      <c r="H320" s="174">
        <v>14.97</v>
      </c>
      <c r="I320" s="175"/>
      <c r="J320" s="176">
        <f>ROUND(I320*H320,2)</f>
        <v>0</v>
      </c>
      <c r="K320" s="172" t="s">
        <v>133</v>
      </c>
      <c r="L320" s="40"/>
      <c r="M320" s="177" t="s">
        <v>19</v>
      </c>
      <c r="N320" s="178" t="s">
        <v>42</v>
      </c>
      <c r="O320" s="65"/>
      <c r="P320" s="179">
        <f>O320*H320</f>
        <v>0</v>
      </c>
      <c r="Q320" s="179">
        <v>0</v>
      </c>
      <c r="R320" s="179">
        <f>Q320*H320</f>
        <v>0</v>
      </c>
      <c r="S320" s="179">
        <v>0</v>
      </c>
      <c r="T320" s="180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181" t="s">
        <v>134</v>
      </c>
      <c r="AT320" s="181" t="s">
        <v>129</v>
      </c>
      <c r="AU320" s="181" t="s">
        <v>81</v>
      </c>
      <c r="AY320" s="18" t="s">
        <v>126</v>
      </c>
      <c r="BE320" s="182">
        <f>IF(N320="základní",J320,0)</f>
        <v>0</v>
      </c>
      <c r="BF320" s="182">
        <f>IF(N320="snížená",J320,0)</f>
        <v>0</v>
      </c>
      <c r="BG320" s="182">
        <f>IF(N320="zákl. přenesená",J320,0)</f>
        <v>0</v>
      </c>
      <c r="BH320" s="182">
        <f>IF(N320="sníž. přenesená",J320,0)</f>
        <v>0</v>
      </c>
      <c r="BI320" s="182">
        <f>IF(N320="nulová",J320,0)</f>
        <v>0</v>
      </c>
      <c r="BJ320" s="18" t="s">
        <v>79</v>
      </c>
      <c r="BK320" s="182">
        <f>ROUND(I320*H320,2)</f>
        <v>0</v>
      </c>
      <c r="BL320" s="18" t="s">
        <v>134</v>
      </c>
      <c r="BM320" s="181" t="s">
        <v>405</v>
      </c>
    </row>
    <row r="321" spans="1:65" s="2" customFormat="1" ht="19.5">
      <c r="A321" s="35"/>
      <c r="B321" s="36"/>
      <c r="C321" s="37"/>
      <c r="D321" s="183" t="s">
        <v>136</v>
      </c>
      <c r="E321" s="37"/>
      <c r="F321" s="184" t="s">
        <v>406</v>
      </c>
      <c r="G321" s="37"/>
      <c r="H321" s="37"/>
      <c r="I321" s="185"/>
      <c r="J321" s="37"/>
      <c r="K321" s="37"/>
      <c r="L321" s="40"/>
      <c r="M321" s="186"/>
      <c r="N321" s="187"/>
      <c r="O321" s="65"/>
      <c r="P321" s="65"/>
      <c r="Q321" s="65"/>
      <c r="R321" s="65"/>
      <c r="S321" s="65"/>
      <c r="T321" s="66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8" t="s">
        <v>136</v>
      </c>
      <c r="AU321" s="18" t="s">
        <v>81</v>
      </c>
    </row>
    <row r="322" spans="1:65" s="2" customFormat="1" ht="11.25">
      <c r="A322" s="35"/>
      <c r="B322" s="36"/>
      <c r="C322" s="37"/>
      <c r="D322" s="188" t="s">
        <v>138</v>
      </c>
      <c r="E322" s="37"/>
      <c r="F322" s="189" t="s">
        <v>407</v>
      </c>
      <c r="G322" s="37"/>
      <c r="H322" s="37"/>
      <c r="I322" s="185"/>
      <c r="J322" s="37"/>
      <c r="K322" s="37"/>
      <c r="L322" s="40"/>
      <c r="M322" s="186"/>
      <c r="N322" s="187"/>
      <c r="O322" s="65"/>
      <c r="P322" s="65"/>
      <c r="Q322" s="65"/>
      <c r="R322" s="65"/>
      <c r="S322" s="65"/>
      <c r="T322" s="66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T322" s="18" t="s">
        <v>138</v>
      </c>
      <c r="AU322" s="18" t="s">
        <v>81</v>
      </c>
    </row>
    <row r="323" spans="1:65" s="2" customFormat="1" ht="24.2" customHeight="1">
      <c r="A323" s="35"/>
      <c r="B323" s="36"/>
      <c r="C323" s="170" t="s">
        <v>408</v>
      </c>
      <c r="D323" s="170" t="s">
        <v>129</v>
      </c>
      <c r="E323" s="171" t="s">
        <v>409</v>
      </c>
      <c r="F323" s="172" t="s">
        <v>410</v>
      </c>
      <c r="G323" s="173" t="s">
        <v>132</v>
      </c>
      <c r="H323" s="174">
        <v>14.97</v>
      </c>
      <c r="I323" s="175"/>
      <c r="J323" s="176">
        <f>ROUND(I323*H323,2)</f>
        <v>0</v>
      </c>
      <c r="K323" s="172" t="s">
        <v>133</v>
      </c>
      <c r="L323" s="40"/>
      <c r="M323" s="177" t="s">
        <v>19</v>
      </c>
      <c r="N323" s="178" t="s">
        <v>42</v>
      </c>
      <c r="O323" s="65"/>
      <c r="P323" s="179">
        <f>O323*H323</f>
        <v>0</v>
      </c>
      <c r="Q323" s="179">
        <v>0</v>
      </c>
      <c r="R323" s="179">
        <f>Q323*H323</f>
        <v>0</v>
      </c>
      <c r="S323" s="179">
        <v>0</v>
      </c>
      <c r="T323" s="180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181" t="s">
        <v>134</v>
      </c>
      <c r="AT323" s="181" t="s">
        <v>129</v>
      </c>
      <c r="AU323" s="181" t="s">
        <v>81</v>
      </c>
      <c r="AY323" s="18" t="s">
        <v>126</v>
      </c>
      <c r="BE323" s="182">
        <f>IF(N323="základní",J323,0)</f>
        <v>0</v>
      </c>
      <c r="BF323" s="182">
        <f>IF(N323="snížená",J323,0)</f>
        <v>0</v>
      </c>
      <c r="BG323" s="182">
        <f>IF(N323="zákl. přenesená",J323,0)</f>
        <v>0</v>
      </c>
      <c r="BH323" s="182">
        <f>IF(N323="sníž. přenesená",J323,0)</f>
        <v>0</v>
      </c>
      <c r="BI323" s="182">
        <f>IF(N323="nulová",J323,0)</f>
        <v>0</v>
      </c>
      <c r="BJ323" s="18" t="s">
        <v>79</v>
      </c>
      <c r="BK323" s="182">
        <f>ROUND(I323*H323,2)</f>
        <v>0</v>
      </c>
      <c r="BL323" s="18" t="s">
        <v>134</v>
      </c>
      <c r="BM323" s="181" t="s">
        <v>411</v>
      </c>
    </row>
    <row r="324" spans="1:65" s="2" customFormat="1" ht="19.5">
      <c r="A324" s="35"/>
      <c r="B324" s="36"/>
      <c r="C324" s="37"/>
      <c r="D324" s="183" t="s">
        <v>136</v>
      </c>
      <c r="E324" s="37"/>
      <c r="F324" s="184" t="s">
        <v>412</v>
      </c>
      <c r="G324" s="37"/>
      <c r="H324" s="37"/>
      <c r="I324" s="185"/>
      <c r="J324" s="37"/>
      <c r="K324" s="37"/>
      <c r="L324" s="40"/>
      <c r="M324" s="186"/>
      <c r="N324" s="187"/>
      <c r="O324" s="65"/>
      <c r="P324" s="65"/>
      <c r="Q324" s="65"/>
      <c r="R324" s="65"/>
      <c r="S324" s="65"/>
      <c r="T324" s="66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8" t="s">
        <v>136</v>
      </c>
      <c r="AU324" s="18" t="s">
        <v>81</v>
      </c>
    </row>
    <row r="325" spans="1:65" s="2" customFormat="1" ht="11.25">
      <c r="A325" s="35"/>
      <c r="B325" s="36"/>
      <c r="C325" s="37"/>
      <c r="D325" s="188" t="s">
        <v>138</v>
      </c>
      <c r="E325" s="37"/>
      <c r="F325" s="189" t="s">
        <v>413</v>
      </c>
      <c r="G325" s="37"/>
      <c r="H325" s="37"/>
      <c r="I325" s="185"/>
      <c r="J325" s="37"/>
      <c r="K325" s="37"/>
      <c r="L325" s="40"/>
      <c r="M325" s="186"/>
      <c r="N325" s="187"/>
      <c r="O325" s="65"/>
      <c r="P325" s="65"/>
      <c r="Q325" s="65"/>
      <c r="R325" s="65"/>
      <c r="S325" s="65"/>
      <c r="T325" s="66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8" t="s">
        <v>138</v>
      </c>
      <c r="AU325" s="18" t="s">
        <v>81</v>
      </c>
    </row>
    <row r="326" spans="1:65" s="2" customFormat="1" ht="24.2" customHeight="1">
      <c r="A326" s="35"/>
      <c r="B326" s="36"/>
      <c r="C326" s="170" t="s">
        <v>414</v>
      </c>
      <c r="D326" s="170" t="s">
        <v>129</v>
      </c>
      <c r="E326" s="171" t="s">
        <v>415</v>
      </c>
      <c r="F326" s="172" t="s">
        <v>416</v>
      </c>
      <c r="G326" s="173" t="s">
        <v>132</v>
      </c>
      <c r="H326" s="174">
        <v>284.43</v>
      </c>
      <c r="I326" s="175"/>
      <c r="J326" s="176">
        <f>ROUND(I326*H326,2)</f>
        <v>0</v>
      </c>
      <c r="K326" s="172" t="s">
        <v>133</v>
      </c>
      <c r="L326" s="40"/>
      <c r="M326" s="177" t="s">
        <v>19</v>
      </c>
      <c r="N326" s="178" t="s">
        <v>42</v>
      </c>
      <c r="O326" s="65"/>
      <c r="P326" s="179">
        <f>O326*H326</f>
        <v>0</v>
      </c>
      <c r="Q326" s="179">
        <v>0</v>
      </c>
      <c r="R326" s="179">
        <f>Q326*H326</f>
        <v>0</v>
      </c>
      <c r="S326" s="179">
        <v>0</v>
      </c>
      <c r="T326" s="180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181" t="s">
        <v>134</v>
      </c>
      <c r="AT326" s="181" t="s">
        <v>129</v>
      </c>
      <c r="AU326" s="181" t="s">
        <v>81</v>
      </c>
      <c r="AY326" s="18" t="s">
        <v>126</v>
      </c>
      <c r="BE326" s="182">
        <f>IF(N326="základní",J326,0)</f>
        <v>0</v>
      </c>
      <c r="BF326" s="182">
        <f>IF(N326="snížená",J326,0)</f>
        <v>0</v>
      </c>
      <c r="BG326" s="182">
        <f>IF(N326="zákl. přenesená",J326,0)</f>
        <v>0</v>
      </c>
      <c r="BH326" s="182">
        <f>IF(N326="sníž. přenesená",J326,0)</f>
        <v>0</v>
      </c>
      <c r="BI326" s="182">
        <f>IF(N326="nulová",J326,0)</f>
        <v>0</v>
      </c>
      <c r="BJ326" s="18" t="s">
        <v>79</v>
      </c>
      <c r="BK326" s="182">
        <f>ROUND(I326*H326,2)</f>
        <v>0</v>
      </c>
      <c r="BL326" s="18" t="s">
        <v>134</v>
      </c>
      <c r="BM326" s="181" t="s">
        <v>417</v>
      </c>
    </row>
    <row r="327" spans="1:65" s="2" customFormat="1" ht="29.25">
      <c r="A327" s="35"/>
      <c r="B327" s="36"/>
      <c r="C327" s="37"/>
      <c r="D327" s="183" t="s">
        <v>136</v>
      </c>
      <c r="E327" s="37"/>
      <c r="F327" s="184" t="s">
        <v>418</v>
      </c>
      <c r="G327" s="37"/>
      <c r="H327" s="37"/>
      <c r="I327" s="185"/>
      <c r="J327" s="37"/>
      <c r="K327" s="37"/>
      <c r="L327" s="40"/>
      <c r="M327" s="186"/>
      <c r="N327" s="187"/>
      <c r="O327" s="65"/>
      <c r="P327" s="65"/>
      <c r="Q327" s="65"/>
      <c r="R327" s="65"/>
      <c r="S327" s="65"/>
      <c r="T327" s="66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8" t="s">
        <v>136</v>
      </c>
      <c r="AU327" s="18" t="s">
        <v>81</v>
      </c>
    </row>
    <row r="328" spans="1:65" s="2" customFormat="1" ht="11.25">
      <c r="A328" s="35"/>
      <c r="B328" s="36"/>
      <c r="C328" s="37"/>
      <c r="D328" s="188" t="s">
        <v>138</v>
      </c>
      <c r="E328" s="37"/>
      <c r="F328" s="189" t="s">
        <v>419</v>
      </c>
      <c r="G328" s="37"/>
      <c r="H328" s="37"/>
      <c r="I328" s="185"/>
      <c r="J328" s="37"/>
      <c r="K328" s="37"/>
      <c r="L328" s="40"/>
      <c r="M328" s="186"/>
      <c r="N328" s="187"/>
      <c r="O328" s="65"/>
      <c r="P328" s="65"/>
      <c r="Q328" s="65"/>
      <c r="R328" s="65"/>
      <c r="S328" s="65"/>
      <c r="T328" s="66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8" t="s">
        <v>138</v>
      </c>
      <c r="AU328" s="18" t="s">
        <v>81</v>
      </c>
    </row>
    <row r="329" spans="1:65" s="14" customFormat="1" ht="22.5">
      <c r="B329" s="200"/>
      <c r="C329" s="201"/>
      <c r="D329" s="183" t="s">
        <v>140</v>
      </c>
      <c r="E329" s="202" t="s">
        <v>19</v>
      </c>
      <c r="F329" s="203" t="s">
        <v>420</v>
      </c>
      <c r="G329" s="201"/>
      <c r="H329" s="204">
        <v>284.43</v>
      </c>
      <c r="I329" s="205"/>
      <c r="J329" s="201"/>
      <c r="K329" s="201"/>
      <c r="L329" s="206"/>
      <c r="M329" s="207"/>
      <c r="N329" s="208"/>
      <c r="O329" s="208"/>
      <c r="P329" s="208"/>
      <c r="Q329" s="208"/>
      <c r="R329" s="208"/>
      <c r="S329" s="208"/>
      <c r="T329" s="209"/>
      <c r="AT329" s="210" t="s">
        <v>140</v>
      </c>
      <c r="AU329" s="210" t="s">
        <v>81</v>
      </c>
      <c r="AV329" s="14" t="s">
        <v>81</v>
      </c>
      <c r="AW329" s="14" t="s">
        <v>33</v>
      </c>
      <c r="AX329" s="14" t="s">
        <v>79</v>
      </c>
      <c r="AY329" s="210" t="s">
        <v>126</v>
      </c>
    </row>
    <row r="330" spans="1:65" s="2" customFormat="1" ht="44.25" customHeight="1">
      <c r="A330" s="35"/>
      <c r="B330" s="36"/>
      <c r="C330" s="170" t="s">
        <v>421</v>
      </c>
      <c r="D330" s="170" t="s">
        <v>129</v>
      </c>
      <c r="E330" s="171" t="s">
        <v>422</v>
      </c>
      <c r="F330" s="172" t="s">
        <v>423</v>
      </c>
      <c r="G330" s="173" t="s">
        <v>132</v>
      </c>
      <c r="H330" s="174">
        <v>14.97</v>
      </c>
      <c r="I330" s="175"/>
      <c r="J330" s="176">
        <f>ROUND(I330*H330,2)</f>
        <v>0</v>
      </c>
      <c r="K330" s="172" t="s">
        <v>133</v>
      </c>
      <c r="L330" s="40"/>
      <c r="M330" s="177" t="s">
        <v>19</v>
      </c>
      <c r="N330" s="178" t="s">
        <v>42</v>
      </c>
      <c r="O330" s="65"/>
      <c r="P330" s="179">
        <f>O330*H330</f>
        <v>0</v>
      </c>
      <c r="Q330" s="179">
        <v>0</v>
      </c>
      <c r="R330" s="179">
        <f>Q330*H330</f>
        <v>0</v>
      </c>
      <c r="S330" s="179">
        <v>0</v>
      </c>
      <c r="T330" s="180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181" t="s">
        <v>134</v>
      </c>
      <c r="AT330" s="181" t="s">
        <v>129</v>
      </c>
      <c r="AU330" s="181" t="s">
        <v>81</v>
      </c>
      <c r="AY330" s="18" t="s">
        <v>126</v>
      </c>
      <c r="BE330" s="182">
        <f>IF(N330="základní",J330,0)</f>
        <v>0</v>
      </c>
      <c r="BF330" s="182">
        <f>IF(N330="snížená",J330,0)</f>
        <v>0</v>
      </c>
      <c r="BG330" s="182">
        <f>IF(N330="zákl. přenesená",J330,0)</f>
        <v>0</v>
      </c>
      <c r="BH330" s="182">
        <f>IF(N330="sníž. přenesená",J330,0)</f>
        <v>0</v>
      </c>
      <c r="BI330" s="182">
        <f>IF(N330="nulová",J330,0)</f>
        <v>0</v>
      </c>
      <c r="BJ330" s="18" t="s">
        <v>79</v>
      </c>
      <c r="BK330" s="182">
        <f>ROUND(I330*H330,2)</f>
        <v>0</v>
      </c>
      <c r="BL330" s="18" t="s">
        <v>134</v>
      </c>
      <c r="BM330" s="181" t="s">
        <v>424</v>
      </c>
    </row>
    <row r="331" spans="1:65" s="2" customFormat="1" ht="29.25">
      <c r="A331" s="35"/>
      <c r="B331" s="36"/>
      <c r="C331" s="37"/>
      <c r="D331" s="183" t="s">
        <v>136</v>
      </c>
      <c r="E331" s="37"/>
      <c r="F331" s="184" t="s">
        <v>425</v>
      </c>
      <c r="G331" s="37"/>
      <c r="H331" s="37"/>
      <c r="I331" s="185"/>
      <c r="J331" s="37"/>
      <c r="K331" s="37"/>
      <c r="L331" s="40"/>
      <c r="M331" s="186"/>
      <c r="N331" s="187"/>
      <c r="O331" s="65"/>
      <c r="P331" s="65"/>
      <c r="Q331" s="65"/>
      <c r="R331" s="65"/>
      <c r="S331" s="65"/>
      <c r="T331" s="66"/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T331" s="18" t="s">
        <v>136</v>
      </c>
      <c r="AU331" s="18" t="s">
        <v>81</v>
      </c>
    </row>
    <row r="332" spans="1:65" s="2" customFormat="1" ht="11.25">
      <c r="A332" s="35"/>
      <c r="B332" s="36"/>
      <c r="C332" s="37"/>
      <c r="D332" s="188" t="s">
        <v>138</v>
      </c>
      <c r="E332" s="37"/>
      <c r="F332" s="189" t="s">
        <v>426</v>
      </c>
      <c r="G332" s="37"/>
      <c r="H332" s="37"/>
      <c r="I332" s="185"/>
      <c r="J332" s="37"/>
      <c r="K332" s="37"/>
      <c r="L332" s="40"/>
      <c r="M332" s="186"/>
      <c r="N332" s="187"/>
      <c r="O332" s="65"/>
      <c r="P332" s="65"/>
      <c r="Q332" s="65"/>
      <c r="R332" s="65"/>
      <c r="S332" s="65"/>
      <c r="T332" s="66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8" t="s">
        <v>138</v>
      </c>
      <c r="AU332" s="18" t="s">
        <v>81</v>
      </c>
    </row>
    <row r="333" spans="1:65" s="12" customFormat="1" ht="22.9" customHeight="1">
      <c r="B333" s="154"/>
      <c r="C333" s="155"/>
      <c r="D333" s="156" t="s">
        <v>70</v>
      </c>
      <c r="E333" s="168" t="s">
        <v>427</v>
      </c>
      <c r="F333" s="168" t="s">
        <v>428</v>
      </c>
      <c r="G333" s="155"/>
      <c r="H333" s="155"/>
      <c r="I333" s="158"/>
      <c r="J333" s="169">
        <f>BK333</f>
        <v>0</v>
      </c>
      <c r="K333" s="155"/>
      <c r="L333" s="160"/>
      <c r="M333" s="161"/>
      <c r="N333" s="162"/>
      <c r="O333" s="162"/>
      <c r="P333" s="163">
        <f>SUM(P334:P336)</f>
        <v>0</v>
      </c>
      <c r="Q333" s="162"/>
      <c r="R333" s="163">
        <f>SUM(R334:R336)</f>
        <v>0</v>
      </c>
      <c r="S333" s="162"/>
      <c r="T333" s="164">
        <f>SUM(T334:T336)</f>
        <v>0</v>
      </c>
      <c r="AR333" s="165" t="s">
        <v>79</v>
      </c>
      <c r="AT333" s="166" t="s">
        <v>70</v>
      </c>
      <c r="AU333" s="166" t="s">
        <v>79</v>
      </c>
      <c r="AY333" s="165" t="s">
        <v>126</v>
      </c>
      <c r="BK333" s="167">
        <f>SUM(BK334:BK336)</f>
        <v>0</v>
      </c>
    </row>
    <row r="334" spans="1:65" s="2" customFormat="1" ht="16.5" customHeight="1">
      <c r="A334" s="35"/>
      <c r="B334" s="36"/>
      <c r="C334" s="170" t="s">
        <v>429</v>
      </c>
      <c r="D334" s="170" t="s">
        <v>129</v>
      </c>
      <c r="E334" s="171" t="s">
        <v>430</v>
      </c>
      <c r="F334" s="172" t="s">
        <v>431</v>
      </c>
      <c r="G334" s="173" t="s">
        <v>132</v>
      </c>
      <c r="H334" s="174">
        <v>9.7889999999999997</v>
      </c>
      <c r="I334" s="175"/>
      <c r="J334" s="176">
        <f>ROUND(I334*H334,2)</f>
        <v>0</v>
      </c>
      <c r="K334" s="172" t="s">
        <v>133</v>
      </c>
      <c r="L334" s="40"/>
      <c r="M334" s="177" t="s">
        <v>19</v>
      </c>
      <c r="N334" s="178" t="s">
        <v>42</v>
      </c>
      <c r="O334" s="65"/>
      <c r="P334" s="179">
        <f>O334*H334</f>
        <v>0</v>
      </c>
      <c r="Q334" s="179">
        <v>0</v>
      </c>
      <c r="R334" s="179">
        <f>Q334*H334</f>
        <v>0</v>
      </c>
      <c r="S334" s="179">
        <v>0</v>
      </c>
      <c r="T334" s="180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181" t="s">
        <v>134</v>
      </c>
      <c r="AT334" s="181" t="s">
        <v>129</v>
      </c>
      <c r="AU334" s="181" t="s">
        <v>81</v>
      </c>
      <c r="AY334" s="18" t="s">
        <v>126</v>
      </c>
      <c r="BE334" s="182">
        <f>IF(N334="základní",J334,0)</f>
        <v>0</v>
      </c>
      <c r="BF334" s="182">
        <f>IF(N334="snížená",J334,0)</f>
        <v>0</v>
      </c>
      <c r="BG334" s="182">
        <f>IF(N334="zákl. přenesená",J334,0)</f>
        <v>0</v>
      </c>
      <c r="BH334" s="182">
        <f>IF(N334="sníž. přenesená",J334,0)</f>
        <v>0</v>
      </c>
      <c r="BI334" s="182">
        <f>IF(N334="nulová",J334,0)</f>
        <v>0</v>
      </c>
      <c r="BJ334" s="18" t="s">
        <v>79</v>
      </c>
      <c r="BK334" s="182">
        <f>ROUND(I334*H334,2)</f>
        <v>0</v>
      </c>
      <c r="BL334" s="18" t="s">
        <v>134</v>
      </c>
      <c r="BM334" s="181" t="s">
        <v>432</v>
      </c>
    </row>
    <row r="335" spans="1:65" s="2" customFormat="1" ht="29.25">
      <c r="A335" s="35"/>
      <c r="B335" s="36"/>
      <c r="C335" s="37"/>
      <c r="D335" s="183" t="s">
        <v>136</v>
      </c>
      <c r="E335" s="37"/>
      <c r="F335" s="184" t="s">
        <v>433</v>
      </c>
      <c r="G335" s="37"/>
      <c r="H335" s="37"/>
      <c r="I335" s="185"/>
      <c r="J335" s="37"/>
      <c r="K335" s="37"/>
      <c r="L335" s="40"/>
      <c r="M335" s="186"/>
      <c r="N335" s="187"/>
      <c r="O335" s="65"/>
      <c r="P335" s="65"/>
      <c r="Q335" s="65"/>
      <c r="R335" s="65"/>
      <c r="S335" s="65"/>
      <c r="T335" s="66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T335" s="18" t="s">
        <v>136</v>
      </c>
      <c r="AU335" s="18" t="s">
        <v>81</v>
      </c>
    </row>
    <row r="336" spans="1:65" s="2" customFormat="1" ht="11.25">
      <c r="A336" s="35"/>
      <c r="B336" s="36"/>
      <c r="C336" s="37"/>
      <c r="D336" s="188" t="s">
        <v>138</v>
      </c>
      <c r="E336" s="37"/>
      <c r="F336" s="189" t="s">
        <v>434</v>
      </c>
      <c r="G336" s="37"/>
      <c r="H336" s="37"/>
      <c r="I336" s="185"/>
      <c r="J336" s="37"/>
      <c r="K336" s="37"/>
      <c r="L336" s="40"/>
      <c r="M336" s="186"/>
      <c r="N336" s="187"/>
      <c r="O336" s="65"/>
      <c r="P336" s="65"/>
      <c r="Q336" s="65"/>
      <c r="R336" s="65"/>
      <c r="S336" s="65"/>
      <c r="T336" s="66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8" t="s">
        <v>138</v>
      </c>
      <c r="AU336" s="18" t="s">
        <v>81</v>
      </c>
    </row>
    <row r="337" spans="1:65" s="12" customFormat="1" ht="25.9" customHeight="1">
      <c r="B337" s="154"/>
      <c r="C337" s="155"/>
      <c r="D337" s="156" t="s">
        <v>70</v>
      </c>
      <c r="E337" s="157" t="s">
        <v>435</v>
      </c>
      <c r="F337" s="157" t="s">
        <v>436</v>
      </c>
      <c r="G337" s="155"/>
      <c r="H337" s="155"/>
      <c r="I337" s="158"/>
      <c r="J337" s="159">
        <f>BK337</f>
        <v>0</v>
      </c>
      <c r="K337" s="155"/>
      <c r="L337" s="160"/>
      <c r="M337" s="161"/>
      <c r="N337" s="162"/>
      <c r="O337" s="162"/>
      <c r="P337" s="163">
        <f>P338+P356+P363+P377+P384+P468+P492+P561+P650+P675</f>
        <v>0</v>
      </c>
      <c r="Q337" s="162"/>
      <c r="R337" s="163">
        <f>R338+R356+R363+R377+R384+R468+R492+R561+R650+R675</f>
        <v>3.9877554900000005</v>
      </c>
      <c r="S337" s="162"/>
      <c r="T337" s="164">
        <f>T338+T356+T363+T377+T384+T468+T492+T561+T650+T675</f>
        <v>2.96008081</v>
      </c>
      <c r="AR337" s="165" t="s">
        <v>81</v>
      </c>
      <c r="AT337" s="166" t="s">
        <v>70</v>
      </c>
      <c r="AU337" s="166" t="s">
        <v>71</v>
      </c>
      <c r="AY337" s="165" t="s">
        <v>126</v>
      </c>
      <c r="BK337" s="167">
        <f>BK338+BK356+BK363+BK377+BK384+BK468+BK492+BK561+BK650+BK675</f>
        <v>0</v>
      </c>
    </row>
    <row r="338" spans="1:65" s="12" customFormat="1" ht="22.9" customHeight="1">
      <c r="B338" s="154"/>
      <c r="C338" s="155"/>
      <c r="D338" s="156" t="s">
        <v>70</v>
      </c>
      <c r="E338" s="168" t="s">
        <v>437</v>
      </c>
      <c r="F338" s="168" t="s">
        <v>438</v>
      </c>
      <c r="G338" s="155"/>
      <c r="H338" s="155"/>
      <c r="I338" s="158"/>
      <c r="J338" s="169">
        <f>BK338</f>
        <v>0</v>
      </c>
      <c r="K338" s="155"/>
      <c r="L338" s="160"/>
      <c r="M338" s="161"/>
      <c r="N338" s="162"/>
      <c r="O338" s="162"/>
      <c r="P338" s="163">
        <f>SUM(P339:P355)</f>
        <v>0</v>
      </c>
      <c r="Q338" s="162"/>
      <c r="R338" s="163">
        <f>SUM(R339:R355)</f>
        <v>0</v>
      </c>
      <c r="S338" s="162"/>
      <c r="T338" s="164">
        <f>SUM(T339:T355)</f>
        <v>1.2359999999999999E-2</v>
      </c>
      <c r="AR338" s="165" t="s">
        <v>81</v>
      </c>
      <c r="AT338" s="166" t="s">
        <v>70</v>
      </c>
      <c r="AU338" s="166" t="s">
        <v>79</v>
      </c>
      <c r="AY338" s="165" t="s">
        <v>126</v>
      </c>
      <c r="BK338" s="167">
        <f>SUM(BK339:BK355)</f>
        <v>0</v>
      </c>
    </row>
    <row r="339" spans="1:65" s="2" customFormat="1" ht="16.5" customHeight="1">
      <c r="A339" s="35"/>
      <c r="B339" s="36"/>
      <c r="C339" s="170" t="s">
        <v>439</v>
      </c>
      <c r="D339" s="170" t="s">
        <v>129</v>
      </c>
      <c r="E339" s="171" t="s">
        <v>440</v>
      </c>
      <c r="F339" s="172" t="s">
        <v>441</v>
      </c>
      <c r="G339" s="173" t="s">
        <v>157</v>
      </c>
      <c r="H339" s="174">
        <v>2</v>
      </c>
      <c r="I339" s="175"/>
      <c r="J339" s="176">
        <f>ROUND(I339*H339,2)</f>
        <v>0</v>
      </c>
      <c r="K339" s="172" t="s">
        <v>133</v>
      </c>
      <c r="L339" s="40"/>
      <c r="M339" s="177" t="s">
        <v>19</v>
      </c>
      <c r="N339" s="178" t="s">
        <v>42</v>
      </c>
      <c r="O339" s="65"/>
      <c r="P339" s="179">
        <f>O339*H339</f>
        <v>0</v>
      </c>
      <c r="Q339" s="179">
        <v>0</v>
      </c>
      <c r="R339" s="179">
        <f>Q339*H339</f>
        <v>0</v>
      </c>
      <c r="S339" s="179">
        <v>1.98E-3</v>
      </c>
      <c r="T339" s="180">
        <f>S339*H339</f>
        <v>3.96E-3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181" t="s">
        <v>266</v>
      </c>
      <c r="AT339" s="181" t="s">
        <v>129</v>
      </c>
      <c r="AU339" s="181" t="s">
        <v>81</v>
      </c>
      <c r="AY339" s="18" t="s">
        <v>126</v>
      </c>
      <c r="BE339" s="182">
        <f>IF(N339="základní",J339,0)</f>
        <v>0</v>
      </c>
      <c r="BF339" s="182">
        <f>IF(N339="snížená",J339,0)</f>
        <v>0</v>
      </c>
      <c r="BG339" s="182">
        <f>IF(N339="zákl. přenesená",J339,0)</f>
        <v>0</v>
      </c>
      <c r="BH339" s="182">
        <f>IF(N339="sníž. přenesená",J339,0)</f>
        <v>0</v>
      </c>
      <c r="BI339" s="182">
        <f>IF(N339="nulová",J339,0)</f>
        <v>0</v>
      </c>
      <c r="BJ339" s="18" t="s">
        <v>79</v>
      </c>
      <c r="BK339" s="182">
        <f>ROUND(I339*H339,2)</f>
        <v>0</v>
      </c>
      <c r="BL339" s="18" t="s">
        <v>266</v>
      </c>
      <c r="BM339" s="181" t="s">
        <v>442</v>
      </c>
    </row>
    <row r="340" spans="1:65" s="2" customFormat="1" ht="19.5">
      <c r="A340" s="35"/>
      <c r="B340" s="36"/>
      <c r="C340" s="37"/>
      <c r="D340" s="183" t="s">
        <v>136</v>
      </c>
      <c r="E340" s="37"/>
      <c r="F340" s="184" t="s">
        <v>443</v>
      </c>
      <c r="G340" s="37"/>
      <c r="H340" s="37"/>
      <c r="I340" s="185"/>
      <c r="J340" s="37"/>
      <c r="K340" s="37"/>
      <c r="L340" s="40"/>
      <c r="M340" s="186"/>
      <c r="N340" s="187"/>
      <c r="O340" s="65"/>
      <c r="P340" s="65"/>
      <c r="Q340" s="65"/>
      <c r="R340" s="65"/>
      <c r="S340" s="65"/>
      <c r="T340" s="66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8" t="s">
        <v>136</v>
      </c>
      <c r="AU340" s="18" t="s">
        <v>81</v>
      </c>
    </row>
    <row r="341" spans="1:65" s="2" customFormat="1" ht="11.25">
      <c r="A341" s="35"/>
      <c r="B341" s="36"/>
      <c r="C341" s="37"/>
      <c r="D341" s="188" t="s">
        <v>138</v>
      </c>
      <c r="E341" s="37"/>
      <c r="F341" s="189" t="s">
        <v>444</v>
      </c>
      <c r="G341" s="37"/>
      <c r="H341" s="37"/>
      <c r="I341" s="185"/>
      <c r="J341" s="37"/>
      <c r="K341" s="37"/>
      <c r="L341" s="40"/>
      <c r="M341" s="186"/>
      <c r="N341" s="187"/>
      <c r="O341" s="65"/>
      <c r="P341" s="65"/>
      <c r="Q341" s="65"/>
      <c r="R341" s="65"/>
      <c r="S341" s="65"/>
      <c r="T341" s="66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T341" s="18" t="s">
        <v>138</v>
      </c>
      <c r="AU341" s="18" t="s">
        <v>81</v>
      </c>
    </row>
    <row r="342" spans="1:65" s="13" customFormat="1" ht="11.25">
      <c r="B342" s="190"/>
      <c r="C342" s="191"/>
      <c r="D342" s="183" t="s">
        <v>140</v>
      </c>
      <c r="E342" s="192" t="s">
        <v>19</v>
      </c>
      <c r="F342" s="193" t="s">
        <v>240</v>
      </c>
      <c r="G342" s="191"/>
      <c r="H342" s="192" t="s">
        <v>19</v>
      </c>
      <c r="I342" s="194"/>
      <c r="J342" s="191"/>
      <c r="K342" s="191"/>
      <c r="L342" s="195"/>
      <c r="M342" s="196"/>
      <c r="N342" s="197"/>
      <c r="O342" s="197"/>
      <c r="P342" s="197"/>
      <c r="Q342" s="197"/>
      <c r="R342" s="197"/>
      <c r="S342" s="197"/>
      <c r="T342" s="198"/>
      <c r="AT342" s="199" t="s">
        <v>140</v>
      </c>
      <c r="AU342" s="199" t="s">
        <v>81</v>
      </c>
      <c r="AV342" s="13" t="s">
        <v>79</v>
      </c>
      <c r="AW342" s="13" t="s">
        <v>33</v>
      </c>
      <c r="AX342" s="13" t="s">
        <v>71</v>
      </c>
      <c r="AY342" s="199" t="s">
        <v>126</v>
      </c>
    </row>
    <row r="343" spans="1:65" s="14" customFormat="1" ht="11.25">
      <c r="B343" s="200"/>
      <c r="C343" s="201"/>
      <c r="D343" s="183" t="s">
        <v>140</v>
      </c>
      <c r="E343" s="202" t="s">
        <v>19</v>
      </c>
      <c r="F343" s="203" t="s">
        <v>445</v>
      </c>
      <c r="G343" s="201"/>
      <c r="H343" s="204">
        <v>1</v>
      </c>
      <c r="I343" s="205"/>
      <c r="J343" s="201"/>
      <c r="K343" s="201"/>
      <c r="L343" s="206"/>
      <c r="M343" s="207"/>
      <c r="N343" s="208"/>
      <c r="O343" s="208"/>
      <c r="P343" s="208"/>
      <c r="Q343" s="208"/>
      <c r="R343" s="208"/>
      <c r="S343" s="208"/>
      <c r="T343" s="209"/>
      <c r="AT343" s="210" t="s">
        <v>140</v>
      </c>
      <c r="AU343" s="210" t="s">
        <v>81</v>
      </c>
      <c r="AV343" s="14" t="s">
        <v>81</v>
      </c>
      <c r="AW343" s="14" t="s">
        <v>33</v>
      </c>
      <c r="AX343" s="14" t="s">
        <v>71</v>
      </c>
      <c r="AY343" s="210" t="s">
        <v>126</v>
      </c>
    </row>
    <row r="344" spans="1:65" s="14" customFormat="1" ht="11.25">
      <c r="B344" s="200"/>
      <c r="C344" s="201"/>
      <c r="D344" s="183" t="s">
        <v>140</v>
      </c>
      <c r="E344" s="202" t="s">
        <v>19</v>
      </c>
      <c r="F344" s="203" t="s">
        <v>446</v>
      </c>
      <c r="G344" s="201"/>
      <c r="H344" s="204">
        <v>1</v>
      </c>
      <c r="I344" s="205"/>
      <c r="J344" s="201"/>
      <c r="K344" s="201"/>
      <c r="L344" s="206"/>
      <c r="M344" s="207"/>
      <c r="N344" s="208"/>
      <c r="O344" s="208"/>
      <c r="P344" s="208"/>
      <c r="Q344" s="208"/>
      <c r="R344" s="208"/>
      <c r="S344" s="208"/>
      <c r="T344" s="209"/>
      <c r="AT344" s="210" t="s">
        <v>140</v>
      </c>
      <c r="AU344" s="210" t="s">
        <v>81</v>
      </c>
      <c r="AV344" s="14" t="s">
        <v>81</v>
      </c>
      <c r="AW344" s="14" t="s">
        <v>33</v>
      </c>
      <c r="AX344" s="14" t="s">
        <v>71</v>
      </c>
      <c r="AY344" s="210" t="s">
        <v>126</v>
      </c>
    </row>
    <row r="345" spans="1:65" s="15" customFormat="1" ht="11.25">
      <c r="B345" s="211"/>
      <c r="C345" s="212"/>
      <c r="D345" s="183" t="s">
        <v>140</v>
      </c>
      <c r="E345" s="213" t="s">
        <v>19</v>
      </c>
      <c r="F345" s="214" t="s">
        <v>145</v>
      </c>
      <c r="G345" s="212"/>
      <c r="H345" s="215">
        <v>2</v>
      </c>
      <c r="I345" s="216"/>
      <c r="J345" s="212"/>
      <c r="K345" s="212"/>
      <c r="L345" s="217"/>
      <c r="M345" s="218"/>
      <c r="N345" s="219"/>
      <c r="O345" s="219"/>
      <c r="P345" s="219"/>
      <c r="Q345" s="219"/>
      <c r="R345" s="219"/>
      <c r="S345" s="219"/>
      <c r="T345" s="220"/>
      <c r="AT345" s="221" t="s">
        <v>140</v>
      </c>
      <c r="AU345" s="221" t="s">
        <v>81</v>
      </c>
      <c r="AV345" s="15" t="s">
        <v>134</v>
      </c>
      <c r="AW345" s="15" t="s">
        <v>33</v>
      </c>
      <c r="AX345" s="15" t="s">
        <v>79</v>
      </c>
      <c r="AY345" s="221" t="s">
        <v>126</v>
      </c>
    </row>
    <row r="346" spans="1:65" s="2" customFormat="1" ht="16.5" customHeight="1">
      <c r="A346" s="35"/>
      <c r="B346" s="36"/>
      <c r="C346" s="170" t="s">
        <v>447</v>
      </c>
      <c r="D346" s="170" t="s">
        <v>129</v>
      </c>
      <c r="E346" s="171" t="s">
        <v>448</v>
      </c>
      <c r="F346" s="172" t="s">
        <v>449</v>
      </c>
      <c r="G346" s="173" t="s">
        <v>269</v>
      </c>
      <c r="H346" s="174">
        <v>2</v>
      </c>
      <c r="I346" s="175"/>
      <c r="J346" s="176">
        <f>ROUND(I346*H346,2)</f>
        <v>0</v>
      </c>
      <c r="K346" s="172" t="s">
        <v>133</v>
      </c>
      <c r="L346" s="40"/>
      <c r="M346" s="177" t="s">
        <v>19</v>
      </c>
      <c r="N346" s="178" t="s">
        <v>42</v>
      </c>
      <c r="O346" s="65"/>
      <c r="P346" s="179">
        <f>O346*H346</f>
        <v>0</v>
      </c>
      <c r="Q346" s="179">
        <v>0</v>
      </c>
      <c r="R346" s="179">
        <f>Q346*H346</f>
        <v>0</v>
      </c>
      <c r="S346" s="179">
        <v>4.1999999999999997E-3</v>
      </c>
      <c r="T346" s="180">
        <f>S346*H346</f>
        <v>8.3999999999999995E-3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181" t="s">
        <v>266</v>
      </c>
      <c r="AT346" s="181" t="s">
        <v>129</v>
      </c>
      <c r="AU346" s="181" t="s">
        <v>81</v>
      </c>
      <c r="AY346" s="18" t="s">
        <v>126</v>
      </c>
      <c r="BE346" s="182">
        <f>IF(N346="základní",J346,0)</f>
        <v>0</v>
      </c>
      <c r="BF346" s="182">
        <f>IF(N346="snížená",J346,0)</f>
        <v>0</v>
      </c>
      <c r="BG346" s="182">
        <f>IF(N346="zákl. přenesená",J346,0)</f>
        <v>0</v>
      </c>
      <c r="BH346" s="182">
        <f>IF(N346="sníž. přenesená",J346,0)</f>
        <v>0</v>
      </c>
      <c r="BI346" s="182">
        <f>IF(N346="nulová",J346,0)</f>
        <v>0</v>
      </c>
      <c r="BJ346" s="18" t="s">
        <v>79</v>
      </c>
      <c r="BK346" s="182">
        <f>ROUND(I346*H346,2)</f>
        <v>0</v>
      </c>
      <c r="BL346" s="18" t="s">
        <v>266</v>
      </c>
      <c r="BM346" s="181" t="s">
        <v>450</v>
      </c>
    </row>
    <row r="347" spans="1:65" s="2" customFormat="1" ht="11.25">
      <c r="A347" s="35"/>
      <c r="B347" s="36"/>
      <c r="C347" s="37"/>
      <c r="D347" s="183" t="s">
        <v>136</v>
      </c>
      <c r="E347" s="37"/>
      <c r="F347" s="184" t="s">
        <v>451</v>
      </c>
      <c r="G347" s="37"/>
      <c r="H347" s="37"/>
      <c r="I347" s="185"/>
      <c r="J347" s="37"/>
      <c r="K347" s="37"/>
      <c r="L347" s="40"/>
      <c r="M347" s="186"/>
      <c r="N347" s="187"/>
      <c r="O347" s="65"/>
      <c r="P347" s="65"/>
      <c r="Q347" s="65"/>
      <c r="R347" s="65"/>
      <c r="S347" s="65"/>
      <c r="T347" s="66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8" t="s">
        <v>136</v>
      </c>
      <c r="AU347" s="18" t="s">
        <v>81</v>
      </c>
    </row>
    <row r="348" spans="1:65" s="2" customFormat="1" ht="11.25">
      <c r="A348" s="35"/>
      <c r="B348" s="36"/>
      <c r="C348" s="37"/>
      <c r="D348" s="188" t="s">
        <v>138</v>
      </c>
      <c r="E348" s="37"/>
      <c r="F348" s="189" t="s">
        <v>452</v>
      </c>
      <c r="G348" s="37"/>
      <c r="H348" s="37"/>
      <c r="I348" s="185"/>
      <c r="J348" s="37"/>
      <c r="K348" s="37"/>
      <c r="L348" s="40"/>
      <c r="M348" s="186"/>
      <c r="N348" s="187"/>
      <c r="O348" s="65"/>
      <c r="P348" s="65"/>
      <c r="Q348" s="65"/>
      <c r="R348" s="65"/>
      <c r="S348" s="65"/>
      <c r="T348" s="66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T348" s="18" t="s">
        <v>138</v>
      </c>
      <c r="AU348" s="18" t="s">
        <v>81</v>
      </c>
    </row>
    <row r="349" spans="1:65" s="13" customFormat="1" ht="11.25">
      <c r="B349" s="190"/>
      <c r="C349" s="191"/>
      <c r="D349" s="183" t="s">
        <v>140</v>
      </c>
      <c r="E349" s="192" t="s">
        <v>19</v>
      </c>
      <c r="F349" s="193" t="s">
        <v>240</v>
      </c>
      <c r="G349" s="191"/>
      <c r="H349" s="192" t="s">
        <v>19</v>
      </c>
      <c r="I349" s="194"/>
      <c r="J349" s="191"/>
      <c r="K349" s="191"/>
      <c r="L349" s="195"/>
      <c r="M349" s="196"/>
      <c r="N349" s="197"/>
      <c r="O349" s="197"/>
      <c r="P349" s="197"/>
      <c r="Q349" s="197"/>
      <c r="R349" s="197"/>
      <c r="S349" s="197"/>
      <c r="T349" s="198"/>
      <c r="AT349" s="199" t="s">
        <v>140</v>
      </c>
      <c r="AU349" s="199" t="s">
        <v>81</v>
      </c>
      <c r="AV349" s="13" t="s">
        <v>79</v>
      </c>
      <c r="AW349" s="13" t="s">
        <v>33</v>
      </c>
      <c r="AX349" s="13" t="s">
        <v>71</v>
      </c>
      <c r="AY349" s="199" t="s">
        <v>126</v>
      </c>
    </row>
    <row r="350" spans="1:65" s="14" customFormat="1" ht="22.5">
      <c r="B350" s="200"/>
      <c r="C350" s="201"/>
      <c r="D350" s="183" t="s">
        <v>140</v>
      </c>
      <c r="E350" s="202" t="s">
        <v>19</v>
      </c>
      <c r="F350" s="203" t="s">
        <v>453</v>
      </c>
      <c r="G350" s="201"/>
      <c r="H350" s="204">
        <v>1</v>
      </c>
      <c r="I350" s="205"/>
      <c r="J350" s="201"/>
      <c r="K350" s="201"/>
      <c r="L350" s="206"/>
      <c r="M350" s="207"/>
      <c r="N350" s="208"/>
      <c r="O350" s="208"/>
      <c r="P350" s="208"/>
      <c r="Q350" s="208"/>
      <c r="R350" s="208"/>
      <c r="S350" s="208"/>
      <c r="T350" s="209"/>
      <c r="AT350" s="210" t="s">
        <v>140</v>
      </c>
      <c r="AU350" s="210" t="s">
        <v>81</v>
      </c>
      <c r="AV350" s="14" t="s">
        <v>81</v>
      </c>
      <c r="AW350" s="14" t="s">
        <v>33</v>
      </c>
      <c r="AX350" s="14" t="s">
        <v>71</v>
      </c>
      <c r="AY350" s="210" t="s">
        <v>126</v>
      </c>
    </row>
    <row r="351" spans="1:65" s="14" customFormat="1" ht="11.25">
      <c r="B351" s="200"/>
      <c r="C351" s="201"/>
      <c r="D351" s="183" t="s">
        <v>140</v>
      </c>
      <c r="E351" s="202" t="s">
        <v>19</v>
      </c>
      <c r="F351" s="203" t="s">
        <v>454</v>
      </c>
      <c r="G351" s="201"/>
      <c r="H351" s="204">
        <v>1</v>
      </c>
      <c r="I351" s="205"/>
      <c r="J351" s="201"/>
      <c r="K351" s="201"/>
      <c r="L351" s="206"/>
      <c r="M351" s="207"/>
      <c r="N351" s="208"/>
      <c r="O351" s="208"/>
      <c r="P351" s="208"/>
      <c r="Q351" s="208"/>
      <c r="R351" s="208"/>
      <c r="S351" s="208"/>
      <c r="T351" s="209"/>
      <c r="AT351" s="210" t="s">
        <v>140</v>
      </c>
      <c r="AU351" s="210" t="s">
        <v>81</v>
      </c>
      <c r="AV351" s="14" t="s">
        <v>81</v>
      </c>
      <c r="AW351" s="14" t="s">
        <v>33</v>
      </c>
      <c r="AX351" s="14" t="s">
        <v>71</v>
      </c>
      <c r="AY351" s="210" t="s">
        <v>126</v>
      </c>
    </row>
    <row r="352" spans="1:65" s="15" customFormat="1" ht="11.25">
      <c r="B352" s="211"/>
      <c r="C352" s="212"/>
      <c r="D352" s="183" t="s">
        <v>140</v>
      </c>
      <c r="E352" s="213" t="s">
        <v>19</v>
      </c>
      <c r="F352" s="214" t="s">
        <v>145</v>
      </c>
      <c r="G352" s="212"/>
      <c r="H352" s="215">
        <v>2</v>
      </c>
      <c r="I352" s="216"/>
      <c r="J352" s="212"/>
      <c r="K352" s="212"/>
      <c r="L352" s="217"/>
      <c r="M352" s="218"/>
      <c r="N352" s="219"/>
      <c r="O352" s="219"/>
      <c r="P352" s="219"/>
      <c r="Q352" s="219"/>
      <c r="R352" s="219"/>
      <c r="S352" s="219"/>
      <c r="T352" s="220"/>
      <c r="AT352" s="221" t="s">
        <v>140</v>
      </c>
      <c r="AU352" s="221" t="s">
        <v>81</v>
      </c>
      <c r="AV352" s="15" t="s">
        <v>134</v>
      </c>
      <c r="AW352" s="15" t="s">
        <v>33</v>
      </c>
      <c r="AX352" s="15" t="s">
        <v>79</v>
      </c>
      <c r="AY352" s="221" t="s">
        <v>126</v>
      </c>
    </row>
    <row r="353" spans="1:65" s="2" customFormat="1" ht="24.2" customHeight="1">
      <c r="A353" s="35"/>
      <c r="B353" s="36"/>
      <c r="C353" s="170" t="s">
        <v>455</v>
      </c>
      <c r="D353" s="170" t="s">
        <v>129</v>
      </c>
      <c r="E353" s="171" t="s">
        <v>456</v>
      </c>
      <c r="F353" s="172" t="s">
        <v>457</v>
      </c>
      <c r="G353" s="173" t="s">
        <v>458</v>
      </c>
      <c r="H353" s="232"/>
      <c r="I353" s="175"/>
      <c r="J353" s="176">
        <f>ROUND(I353*H353,2)</f>
        <v>0</v>
      </c>
      <c r="K353" s="172" t="s">
        <v>133</v>
      </c>
      <c r="L353" s="40"/>
      <c r="M353" s="177" t="s">
        <v>19</v>
      </c>
      <c r="N353" s="178" t="s">
        <v>42</v>
      </c>
      <c r="O353" s="65"/>
      <c r="P353" s="179">
        <f>O353*H353</f>
        <v>0</v>
      </c>
      <c r="Q353" s="179">
        <v>0</v>
      </c>
      <c r="R353" s="179">
        <f>Q353*H353</f>
        <v>0</v>
      </c>
      <c r="S353" s="179">
        <v>0</v>
      </c>
      <c r="T353" s="180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181" t="s">
        <v>266</v>
      </c>
      <c r="AT353" s="181" t="s">
        <v>129</v>
      </c>
      <c r="AU353" s="181" t="s">
        <v>81</v>
      </c>
      <c r="AY353" s="18" t="s">
        <v>126</v>
      </c>
      <c r="BE353" s="182">
        <f>IF(N353="základní",J353,0)</f>
        <v>0</v>
      </c>
      <c r="BF353" s="182">
        <f>IF(N353="snížená",J353,0)</f>
        <v>0</v>
      </c>
      <c r="BG353" s="182">
        <f>IF(N353="zákl. přenesená",J353,0)</f>
        <v>0</v>
      </c>
      <c r="BH353" s="182">
        <f>IF(N353="sníž. přenesená",J353,0)</f>
        <v>0</v>
      </c>
      <c r="BI353" s="182">
        <f>IF(N353="nulová",J353,0)</f>
        <v>0</v>
      </c>
      <c r="BJ353" s="18" t="s">
        <v>79</v>
      </c>
      <c r="BK353" s="182">
        <f>ROUND(I353*H353,2)</f>
        <v>0</v>
      </c>
      <c r="BL353" s="18" t="s">
        <v>266</v>
      </c>
      <c r="BM353" s="181" t="s">
        <v>459</v>
      </c>
    </row>
    <row r="354" spans="1:65" s="2" customFormat="1" ht="29.25">
      <c r="A354" s="35"/>
      <c r="B354" s="36"/>
      <c r="C354" s="37"/>
      <c r="D354" s="183" t="s">
        <v>136</v>
      </c>
      <c r="E354" s="37"/>
      <c r="F354" s="184" t="s">
        <v>460</v>
      </c>
      <c r="G354" s="37"/>
      <c r="H354" s="37"/>
      <c r="I354" s="185"/>
      <c r="J354" s="37"/>
      <c r="K354" s="37"/>
      <c r="L354" s="40"/>
      <c r="M354" s="186"/>
      <c r="N354" s="187"/>
      <c r="O354" s="65"/>
      <c r="P354" s="65"/>
      <c r="Q354" s="65"/>
      <c r="R354" s="65"/>
      <c r="S354" s="65"/>
      <c r="T354" s="66"/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T354" s="18" t="s">
        <v>136</v>
      </c>
      <c r="AU354" s="18" t="s">
        <v>81</v>
      </c>
    </row>
    <row r="355" spans="1:65" s="2" customFormat="1" ht="11.25">
      <c r="A355" s="35"/>
      <c r="B355" s="36"/>
      <c r="C355" s="37"/>
      <c r="D355" s="188" t="s">
        <v>138</v>
      </c>
      <c r="E355" s="37"/>
      <c r="F355" s="189" t="s">
        <v>461</v>
      </c>
      <c r="G355" s="37"/>
      <c r="H355" s="37"/>
      <c r="I355" s="185"/>
      <c r="J355" s="37"/>
      <c r="K355" s="37"/>
      <c r="L355" s="40"/>
      <c r="M355" s="186"/>
      <c r="N355" s="187"/>
      <c r="O355" s="65"/>
      <c r="P355" s="65"/>
      <c r="Q355" s="65"/>
      <c r="R355" s="65"/>
      <c r="S355" s="65"/>
      <c r="T355" s="66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8" t="s">
        <v>138</v>
      </c>
      <c r="AU355" s="18" t="s">
        <v>81</v>
      </c>
    </row>
    <row r="356" spans="1:65" s="12" customFormat="1" ht="22.9" customHeight="1">
      <c r="B356" s="154"/>
      <c r="C356" s="155"/>
      <c r="D356" s="156" t="s">
        <v>70</v>
      </c>
      <c r="E356" s="168" t="s">
        <v>462</v>
      </c>
      <c r="F356" s="168" t="s">
        <v>463</v>
      </c>
      <c r="G356" s="155"/>
      <c r="H356" s="155"/>
      <c r="I356" s="158"/>
      <c r="J356" s="169">
        <f>BK356</f>
        <v>0</v>
      </c>
      <c r="K356" s="155"/>
      <c r="L356" s="160"/>
      <c r="M356" s="161"/>
      <c r="N356" s="162"/>
      <c r="O356" s="162"/>
      <c r="P356" s="163">
        <f>SUM(P357:P362)</f>
        <v>0</v>
      </c>
      <c r="Q356" s="162"/>
      <c r="R356" s="163">
        <f>SUM(R357:R362)</f>
        <v>0</v>
      </c>
      <c r="S356" s="162"/>
      <c r="T356" s="164">
        <f>SUM(T357:T362)</f>
        <v>1.9460000000000002E-2</v>
      </c>
      <c r="AR356" s="165" t="s">
        <v>81</v>
      </c>
      <c r="AT356" s="166" t="s">
        <v>70</v>
      </c>
      <c r="AU356" s="166" t="s">
        <v>79</v>
      </c>
      <c r="AY356" s="165" t="s">
        <v>126</v>
      </c>
      <c r="BK356" s="167">
        <f>SUM(BK357:BK362)</f>
        <v>0</v>
      </c>
    </row>
    <row r="357" spans="1:65" s="2" customFormat="1" ht="16.5" customHeight="1">
      <c r="A357" s="35"/>
      <c r="B357" s="36"/>
      <c r="C357" s="170" t="s">
        <v>464</v>
      </c>
      <c r="D357" s="170" t="s">
        <v>129</v>
      </c>
      <c r="E357" s="171" t="s">
        <v>465</v>
      </c>
      <c r="F357" s="172" t="s">
        <v>466</v>
      </c>
      <c r="G357" s="173" t="s">
        <v>467</v>
      </c>
      <c r="H357" s="174">
        <v>1</v>
      </c>
      <c r="I357" s="175"/>
      <c r="J357" s="176">
        <f>ROUND(I357*H357,2)</f>
        <v>0</v>
      </c>
      <c r="K357" s="172" t="s">
        <v>133</v>
      </c>
      <c r="L357" s="40"/>
      <c r="M357" s="177" t="s">
        <v>19</v>
      </c>
      <c r="N357" s="178" t="s">
        <v>42</v>
      </c>
      <c r="O357" s="65"/>
      <c r="P357" s="179">
        <f>O357*H357</f>
        <v>0</v>
      </c>
      <c r="Q357" s="179">
        <v>0</v>
      </c>
      <c r="R357" s="179">
        <f>Q357*H357</f>
        <v>0</v>
      </c>
      <c r="S357" s="179">
        <v>1.9460000000000002E-2</v>
      </c>
      <c r="T357" s="180">
        <f>S357*H357</f>
        <v>1.9460000000000002E-2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181" t="s">
        <v>266</v>
      </c>
      <c r="AT357" s="181" t="s">
        <v>129</v>
      </c>
      <c r="AU357" s="181" t="s">
        <v>81</v>
      </c>
      <c r="AY357" s="18" t="s">
        <v>126</v>
      </c>
      <c r="BE357" s="182">
        <f>IF(N357="základní",J357,0)</f>
        <v>0</v>
      </c>
      <c r="BF357" s="182">
        <f>IF(N357="snížená",J357,0)</f>
        <v>0</v>
      </c>
      <c r="BG357" s="182">
        <f>IF(N357="zákl. přenesená",J357,0)</f>
        <v>0</v>
      </c>
      <c r="BH357" s="182">
        <f>IF(N357="sníž. přenesená",J357,0)</f>
        <v>0</v>
      </c>
      <c r="BI357" s="182">
        <f>IF(N357="nulová",J357,0)</f>
        <v>0</v>
      </c>
      <c r="BJ357" s="18" t="s">
        <v>79</v>
      </c>
      <c r="BK357" s="182">
        <f>ROUND(I357*H357,2)</f>
        <v>0</v>
      </c>
      <c r="BL357" s="18" t="s">
        <v>266</v>
      </c>
      <c r="BM357" s="181" t="s">
        <v>468</v>
      </c>
    </row>
    <row r="358" spans="1:65" s="2" customFormat="1" ht="11.25">
      <c r="A358" s="35"/>
      <c r="B358" s="36"/>
      <c r="C358" s="37"/>
      <c r="D358" s="183" t="s">
        <v>136</v>
      </c>
      <c r="E358" s="37"/>
      <c r="F358" s="184" t="s">
        <v>469</v>
      </c>
      <c r="G358" s="37"/>
      <c r="H358" s="37"/>
      <c r="I358" s="185"/>
      <c r="J358" s="37"/>
      <c r="K358" s="37"/>
      <c r="L358" s="40"/>
      <c r="M358" s="186"/>
      <c r="N358" s="187"/>
      <c r="O358" s="65"/>
      <c r="P358" s="65"/>
      <c r="Q358" s="65"/>
      <c r="R358" s="65"/>
      <c r="S358" s="65"/>
      <c r="T358" s="66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T358" s="18" t="s">
        <v>136</v>
      </c>
      <c r="AU358" s="18" t="s">
        <v>81</v>
      </c>
    </row>
    <row r="359" spans="1:65" s="2" customFormat="1" ht="11.25">
      <c r="A359" s="35"/>
      <c r="B359" s="36"/>
      <c r="C359" s="37"/>
      <c r="D359" s="188" t="s">
        <v>138</v>
      </c>
      <c r="E359" s="37"/>
      <c r="F359" s="189" t="s">
        <v>470</v>
      </c>
      <c r="G359" s="37"/>
      <c r="H359" s="37"/>
      <c r="I359" s="185"/>
      <c r="J359" s="37"/>
      <c r="K359" s="37"/>
      <c r="L359" s="40"/>
      <c r="M359" s="186"/>
      <c r="N359" s="187"/>
      <c r="O359" s="65"/>
      <c r="P359" s="65"/>
      <c r="Q359" s="65"/>
      <c r="R359" s="65"/>
      <c r="S359" s="65"/>
      <c r="T359" s="66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T359" s="18" t="s">
        <v>138</v>
      </c>
      <c r="AU359" s="18" t="s">
        <v>81</v>
      </c>
    </row>
    <row r="360" spans="1:65" s="13" customFormat="1" ht="11.25">
      <c r="B360" s="190"/>
      <c r="C360" s="191"/>
      <c r="D360" s="183" t="s">
        <v>140</v>
      </c>
      <c r="E360" s="192" t="s">
        <v>19</v>
      </c>
      <c r="F360" s="193" t="s">
        <v>240</v>
      </c>
      <c r="G360" s="191"/>
      <c r="H360" s="192" t="s">
        <v>19</v>
      </c>
      <c r="I360" s="194"/>
      <c r="J360" s="191"/>
      <c r="K360" s="191"/>
      <c r="L360" s="195"/>
      <c r="M360" s="196"/>
      <c r="N360" s="197"/>
      <c r="O360" s="197"/>
      <c r="P360" s="197"/>
      <c r="Q360" s="197"/>
      <c r="R360" s="197"/>
      <c r="S360" s="197"/>
      <c r="T360" s="198"/>
      <c r="AT360" s="199" t="s">
        <v>140</v>
      </c>
      <c r="AU360" s="199" t="s">
        <v>81</v>
      </c>
      <c r="AV360" s="13" t="s">
        <v>79</v>
      </c>
      <c r="AW360" s="13" t="s">
        <v>33</v>
      </c>
      <c r="AX360" s="13" t="s">
        <v>71</v>
      </c>
      <c r="AY360" s="199" t="s">
        <v>126</v>
      </c>
    </row>
    <row r="361" spans="1:65" s="14" customFormat="1" ht="11.25">
      <c r="B361" s="200"/>
      <c r="C361" s="201"/>
      <c r="D361" s="183" t="s">
        <v>140</v>
      </c>
      <c r="E361" s="202" t="s">
        <v>19</v>
      </c>
      <c r="F361" s="203" t="s">
        <v>446</v>
      </c>
      <c r="G361" s="201"/>
      <c r="H361" s="204">
        <v>1</v>
      </c>
      <c r="I361" s="205"/>
      <c r="J361" s="201"/>
      <c r="K361" s="201"/>
      <c r="L361" s="206"/>
      <c r="M361" s="207"/>
      <c r="N361" s="208"/>
      <c r="O361" s="208"/>
      <c r="P361" s="208"/>
      <c r="Q361" s="208"/>
      <c r="R361" s="208"/>
      <c r="S361" s="208"/>
      <c r="T361" s="209"/>
      <c r="AT361" s="210" t="s">
        <v>140</v>
      </c>
      <c r="AU361" s="210" t="s">
        <v>81</v>
      </c>
      <c r="AV361" s="14" t="s">
        <v>81</v>
      </c>
      <c r="AW361" s="14" t="s">
        <v>33</v>
      </c>
      <c r="AX361" s="14" t="s">
        <v>71</v>
      </c>
      <c r="AY361" s="210" t="s">
        <v>126</v>
      </c>
    </row>
    <row r="362" spans="1:65" s="15" customFormat="1" ht="11.25">
      <c r="B362" s="211"/>
      <c r="C362" s="212"/>
      <c r="D362" s="183" t="s">
        <v>140</v>
      </c>
      <c r="E362" s="213" t="s">
        <v>19</v>
      </c>
      <c r="F362" s="214" t="s">
        <v>145</v>
      </c>
      <c r="G362" s="212"/>
      <c r="H362" s="215">
        <v>1</v>
      </c>
      <c r="I362" s="216"/>
      <c r="J362" s="212"/>
      <c r="K362" s="212"/>
      <c r="L362" s="217"/>
      <c r="M362" s="218"/>
      <c r="N362" s="219"/>
      <c r="O362" s="219"/>
      <c r="P362" s="219"/>
      <c r="Q362" s="219"/>
      <c r="R362" s="219"/>
      <c r="S362" s="219"/>
      <c r="T362" s="220"/>
      <c r="AT362" s="221" t="s">
        <v>140</v>
      </c>
      <c r="AU362" s="221" t="s">
        <v>81</v>
      </c>
      <c r="AV362" s="15" t="s">
        <v>134</v>
      </c>
      <c r="AW362" s="15" t="s">
        <v>33</v>
      </c>
      <c r="AX362" s="15" t="s">
        <v>79</v>
      </c>
      <c r="AY362" s="221" t="s">
        <v>126</v>
      </c>
    </row>
    <row r="363" spans="1:65" s="12" customFormat="1" ht="22.9" customHeight="1">
      <c r="B363" s="154"/>
      <c r="C363" s="155"/>
      <c r="D363" s="156" t="s">
        <v>70</v>
      </c>
      <c r="E363" s="168" t="s">
        <v>471</v>
      </c>
      <c r="F363" s="168" t="s">
        <v>472</v>
      </c>
      <c r="G363" s="155"/>
      <c r="H363" s="155"/>
      <c r="I363" s="158"/>
      <c r="J363" s="169">
        <f>BK363</f>
        <v>0</v>
      </c>
      <c r="K363" s="155"/>
      <c r="L363" s="160"/>
      <c r="M363" s="161"/>
      <c r="N363" s="162"/>
      <c r="O363" s="162"/>
      <c r="P363" s="163">
        <f>SUM(P364:P376)</f>
        <v>0</v>
      </c>
      <c r="Q363" s="162"/>
      <c r="R363" s="163">
        <f>SUM(R364:R376)</f>
        <v>0</v>
      </c>
      <c r="S363" s="162"/>
      <c r="T363" s="164">
        <f>SUM(T364:T376)</f>
        <v>7.7999999999999996E-3</v>
      </c>
      <c r="AR363" s="165" t="s">
        <v>81</v>
      </c>
      <c r="AT363" s="166" t="s">
        <v>70</v>
      </c>
      <c r="AU363" s="166" t="s">
        <v>79</v>
      </c>
      <c r="AY363" s="165" t="s">
        <v>126</v>
      </c>
      <c r="BK363" s="167">
        <f>SUM(BK364:BK376)</f>
        <v>0</v>
      </c>
    </row>
    <row r="364" spans="1:65" s="2" customFormat="1" ht="33" customHeight="1">
      <c r="A364" s="35"/>
      <c r="B364" s="36"/>
      <c r="C364" s="170" t="s">
        <v>473</v>
      </c>
      <c r="D364" s="170" t="s">
        <v>129</v>
      </c>
      <c r="E364" s="171" t="s">
        <v>474</v>
      </c>
      <c r="F364" s="172" t="s">
        <v>475</v>
      </c>
      <c r="G364" s="173" t="s">
        <v>269</v>
      </c>
      <c r="H364" s="174">
        <v>6</v>
      </c>
      <c r="I364" s="175"/>
      <c r="J364" s="176">
        <f>ROUND(I364*H364,2)</f>
        <v>0</v>
      </c>
      <c r="K364" s="172" t="s">
        <v>133</v>
      </c>
      <c r="L364" s="40"/>
      <c r="M364" s="177" t="s">
        <v>19</v>
      </c>
      <c r="N364" s="178" t="s">
        <v>42</v>
      </c>
      <c r="O364" s="65"/>
      <c r="P364" s="179">
        <f>O364*H364</f>
        <v>0</v>
      </c>
      <c r="Q364" s="179">
        <v>0</v>
      </c>
      <c r="R364" s="179">
        <f>Q364*H364</f>
        <v>0</v>
      </c>
      <c r="S364" s="179">
        <v>1.2999999999999999E-3</v>
      </c>
      <c r="T364" s="180">
        <f>S364*H364</f>
        <v>7.7999999999999996E-3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181" t="s">
        <v>266</v>
      </c>
      <c r="AT364" s="181" t="s">
        <v>129</v>
      </c>
      <c r="AU364" s="181" t="s">
        <v>81</v>
      </c>
      <c r="AY364" s="18" t="s">
        <v>126</v>
      </c>
      <c r="BE364" s="182">
        <f>IF(N364="základní",J364,0)</f>
        <v>0</v>
      </c>
      <c r="BF364" s="182">
        <f>IF(N364="snížená",J364,0)</f>
        <v>0</v>
      </c>
      <c r="BG364" s="182">
        <f>IF(N364="zákl. přenesená",J364,0)</f>
        <v>0</v>
      </c>
      <c r="BH364" s="182">
        <f>IF(N364="sníž. přenesená",J364,0)</f>
        <v>0</v>
      </c>
      <c r="BI364" s="182">
        <f>IF(N364="nulová",J364,0)</f>
        <v>0</v>
      </c>
      <c r="BJ364" s="18" t="s">
        <v>79</v>
      </c>
      <c r="BK364" s="182">
        <f>ROUND(I364*H364,2)</f>
        <v>0</v>
      </c>
      <c r="BL364" s="18" t="s">
        <v>266</v>
      </c>
      <c r="BM364" s="181" t="s">
        <v>476</v>
      </c>
    </row>
    <row r="365" spans="1:65" s="2" customFormat="1" ht="19.5">
      <c r="A365" s="35"/>
      <c r="B365" s="36"/>
      <c r="C365" s="37"/>
      <c r="D365" s="183" t="s">
        <v>136</v>
      </c>
      <c r="E365" s="37"/>
      <c r="F365" s="184" t="s">
        <v>477</v>
      </c>
      <c r="G365" s="37"/>
      <c r="H365" s="37"/>
      <c r="I365" s="185"/>
      <c r="J365" s="37"/>
      <c r="K365" s="37"/>
      <c r="L365" s="40"/>
      <c r="M365" s="186"/>
      <c r="N365" s="187"/>
      <c r="O365" s="65"/>
      <c r="P365" s="65"/>
      <c r="Q365" s="65"/>
      <c r="R365" s="65"/>
      <c r="S365" s="65"/>
      <c r="T365" s="66"/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T365" s="18" t="s">
        <v>136</v>
      </c>
      <c r="AU365" s="18" t="s">
        <v>81</v>
      </c>
    </row>
    <row r="366" spans="1:65" s="2" customFormat="1" ht="11.25">
      <c r="A366" s="35"/>
      <c r="B366" s="36"/>
      <c r="C366" s="37"/>
      <c r="D366" s="188" t="s">
        <v>138</v>
      </c>
      <c r="E366" s="37"/>
      <c r="F366" s="189" t="s">
        <v>478</v>
      </c>
      <c r="G366" s="37"/>
      <c r="H366" s="37"/>
      <c r="I366" s="185"/>
      <c r="J366" s="37"/>
      <c r="K366" s="37"/>
      <c r="L366" s="40"/>
      <c r="M366" s="186"/>
      <c r="N366" s="187"/>
      <c r="O366" s="65"/>
      <c r="P366" s="65"/>
      <c r="Q366" s="65"/>
      <c r="R366" s="65"/>
      <c r="S366" s="65"/>
      <c r="T366" s="66"/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T366" s="18" t="s">
        <v>138</v>
      </c>
      <c r="AU366" s="18" t="s">
        <v>81</v>
      </c>
    </row>
    <row r="367" spans="1:65" s="13" customFormat="1" ht="11.25">
      <c r="B367" s="190"/>
      <c r="C367" s="191"/>
      <c r="D367" s="183" t="s">
        <v>140</v>
      </c>
      <c r="E367" s="192" t="s">
        <v>19</v>
      </c>
      <c r="F367" s="193" t="s">
        <v>240</v>
      </c>
      <c r="G367" s="191"/>
      <c r="H367" s="192" t="s">
        <v>19</v>
      </c>
      <c r="I367" s="194"/>
      <c r="J367" s="191"/>
      <c r="K367" s="191"/>
      <c r="L367" s="195"/>
      <c r="M367" s="196"/>
      <c r="N367" s="197"/>
      <c r="O367" s="197"/>
      <c r="P367" s="197"/>
      <c r="Q367" s="197"/>
      <c r="R367" s="197"/>
      <c r="S367" s="197"/>
      <c r="T367" s="198"/>
      <c r="AT367" s="199" t="s">
        <v>140</v>
      </c>
      <c r="AU367" s="199" t="s">
        <v>81</v>
      </c>
      <c r="AV367" s="13" t="s">
        <v>79</v>
      </c>
      <c r="AW367" s="13" t="s">
        <v>33</v>
      </c>
      <c r="AX367" s="13" t="s">
        <v>71</v>
      </c>
      <c r="AY367" s="199" t="s">
        <v>126</v>
      </c>
    </row>
    <row r="368" spans="1:65" s="14" customFormat="1" ht="11.25">
      <c r="B368" s="200"/>
      <c r="C368" s="201"/>
      <c r="D368" s="183" t="s">
        <v>140</v>
      </c>
      <c r="E368" s="202" t="s">
        <v>19</v>
      </c>
      <c r="F368" s="203" t="s">
        <v>479</v>
      </c>
      <c r="G368" s="201"/>
      <c r="H368" s="204">
        <v>6</v>
      </c>
      <c r="I368" s="205"/>
      <c r="J368" s="201"/>
      <c r="K368" s="201"/>
      <c r="L368" s="206"/>
      <c r="M368" s="207"/>
      <c r="N368" s="208"/>
      <c r="O368" s="208"/>
      <c r="P368" s="208"/>
      <c r="Q368" s="208"/>
      <c r="R368" s="208"/>
      <c r="S368" s="208"/>
      <c r="T368" s="209"/>
      <c r="AT368" s="210" t="s">
        <v>140</v>
      </c>
      <c r="AU368" s="210" t="s">
        <v>81</v>
      </c>
      <c r="AV368" s="14" t="s">
        <v>81</v>
      </c>
      <c r="AW368" s="14" t="s">
        <v>33</v>
      </c>
      <c r="AX368" s="14" t="s">
        <v>79</v>
      </c>
      <c r="AY368" s="210" t="s">
        <v>126</v>
      </c>
    </row>
    <row r="369" spans="1:65" s="2" customFormat="1" ht="33" customHeight="1">
      <c r="A369" s="35"/>
      <c r="B369" s="36"/>
      <c r="C369" s="170" t="s">
        <v>480</v>
      </c>
      <c r="D369" s="170" t="s">
        <v>129</v>
      </c>
      <c r="E369" s="171" t="s">
        <v>481</v>
      </c>
      <c r="F369" s="172" t="s">
        <v>482</v>
      </c>
      <c r="G369" s="173" t="s">
        <v>269</v>
      </c>
      <c r="H369" s="174">
        <v>12</v>
      </c>
      <c r="I369" s="175"/>
      <c r="J369" s="176">
        <f>ROUND(I369*H369,2)</f>
        <v>0</v>
      </c>
      <c r="K369" s="172" t="s">
        <v>133</v>
      </c>
      <c r="L369" s="40"/>
      <c r="M369" s="177" t="s">
        <v>19</v>
      </c>
      <c r="N369" s="178" t="s">
        <v>42</v>
      </c>
      <c r="O369" s="65"/>
      <c r="P369" s="179">
        <f>O369*H369</f>
        <v>0</v>
      </c>
      <c r="Q369" s="179">
        <v>0</v>
      </c>
      <c r="R369" s="179">
        <f>Q369*H369</f>
        <v>0</v>
      </c>
      <c r="S369" s="179">
        <v>0</v>
      </c>
      <c r="T369" s="180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181" t="s">
        <v>266</v>
      </c>
      <c r="AT369" s="181" t="s">
        <v>129</v>
      </c>
      <c r="AU369" s="181" t="s">
        <v>81</v>
      </c>
      <c r="AY369" s="18" t="s">
        <v>126</v>
      </c>
      <c r="BE369" s="182">
        <f>IF(N369="základní",J369,0)</f>
        <v>0</v>
      </c>
      <c r="BF369" s="182">
        <f>IF(N369="snížená",J369,0)</f>
        <v>0</v>
      </c>
      <c r="BG369" s="182">
        <f>IF(N369="zákl. přenesená",J369,0)</f>
        <v>0</v>
      </c>
      <c r="BH369" s="182">
        <f>IF(N369="sníž. přenesená",J369,0)</f>
        <v>0</v>
      </c>
      <c r="BI369" s="182">
        <f>IF(N369="nulová",J369,0)</f>
        <v>0</v>
      </c>
      <c r="BJ369" s="18" t="s">
        <v>79</v>
      </c>
      <c r="BK369" s="182">
        <f>ROUND(I369*H369,2)</f>
        <v>0</v>
      </c>
      <c r="BL369" s="18" t="s">
        <v>266</v>
      </c>
      <c r="BM369" s="181" t="s">
        <v>483</v>
      </c>
    </row>
    <row r="370" spans="1:65" s="2" customFormat="1" ht="19.5">
      <c r="A370" s="35"/>
      <c r="B370" s="36"/>
      <c r="C370" s="37"/>
      <c r="D370" s="183" t="s">
        <v>136</v>
      </c>
      <c r="E370" s="37"/>
      <c r="F370" s="184" t="s">
        <v>482</v>
      </c>
      <c r="G370" s="37"/>
      <c r="H370" s="37"/>
      <c r="I370" s="185"/>
      <c r="J370" s="37"/>
      <c r="K370" s="37"/>
      <c r="L370" s="40"/>
      <c r="M370" s="186"/>
      <c r="N370" s="187"/>
      <c r="O370" s="65"/>
      <c r="P370" s="65"/>
      <c r="Q370" s="65"/>
      <c r="R370" s="65"/>
      <c r="S370" s="65"/>
      <c r="T370" s="66"/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T370" s="18" t="s">
        <v>136</v>
      </c>
      <c r="AU370" s="18" t="s">
        <v>81</v>
      </c>
    </row>
    <row r="371" spans="1:65" s="2" customFormat="1" ht="11.25">
      <c r="A371" s="35"/>
      <c r="B371" s="36"/>
      <c r="C371" s="37"/>
      <c r="D371" s="188" t="s">
        <v>138</v>
      </c>
      <c r="E371" s="37"/>
      <c r="F371" s="189" t="s">
        <v>484</v>
      </c>
      <c r="G371" s="37"/>
      <c r="H371" s="37"/>
      <c r="I371" s="185"/>
      <c r="J371" s="37"/>
      <c r="K371" s="37"/>
      <c r="L371" s="40"/>
      <c r="M371" s="186"/>
      <c r="N371" s="187"/>
      <c r="O371" s="65"/>
      <c r="P371" s="65"/>
      <c r="Q371" s="65"/>
      <c r="R371" s="65"/>
      <c r="S371" s="65"/>
      <c r="T371" s="66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T371" s="18" t="s">
        <v>138</v>
      </c>
      <c r="AU371" s="18" t="s">
        <v>81</v>
      </c>
    </row>
    <row r="372" spans="1:65" s="13" customFormat="1" ht="11.25">
      <c r="B372" s="190"/>
      <c r="C372" s="191"/>
      <c r="D372" s="183" t="s">
        <v>140</v>
      </c>
      <c r="E372" s="192" t="s">
        <v>19</v>
      </c>
      <c r="F372" s="193" t="s">
        <v>273</v>
      </c>
      <c r="G372" s="191"/>
      <c r="H372" s="192" t="s">
        <v>19</v>
      </c>
      <c r="I372" s="194"/>
      <c r="J372" s="191"/>
      <c r="K372" s="191"/>
      <c r="L372" s="195"/>
      <c r="M372" s="196"/>
      <c r="N372" s="197"/>
      <c r="O372" s="197"/>
      <c r="P372" s="197"/>
      <c r="Q372" s="197"/>
      <c r="R372" s="197"/>
      <c r="S372" s="197"/>
      <c r="T372" s="198"/>
      <c r="AT372" s="199" t="s">
        <v>140</v>
      </c>
      <c r="AU372" s="199" t="s">
        <v>81</v>
      </c>
      <c r="AV372" s="13" t="s">
        <v>79</v>
      </c>
      <c r="AW372" s="13" t="s">
        <v>33</v>
      </c>
      <c r="AX372" s="13" t="s">
        <v>71</v>
      </c>
      <c r="AY372" s="199" t="s">
        <v>126</v>
      </c>
    </row>
    <row r="373" spans="1:65" s="14" customFormat="1" ht="22.5">
      <c r="B373" s="200"/>
      <c r="C373" s="201"/>
      <c r="D373" s="183" t="s">
        <v>140</v>
      </c>
      <c r="E373" s="202" t="s">
        <v>19</v>
      </c>
      <c r="F373" s="203" t="s">
        <v>485</v>
      </c>
      <c r="G373" s="201"/>
      <c r="H373" s="204">
        <v>12</v>
      </c>
      <c r="I373" s="205"/>
      <c r="J373" s="201"/>
      <c r="K373" s="201"/>
      <c r="L373" s="206"/>
      <c r="M373" s="207"/>
      <c r="N373" s="208"/>
      <c r="O373" s="208"/>
      <c r="P373" s="208"/>
      <c r="Q373" s="208"/>
      <c r="R373" s="208"/>
      <c r="S373" s="208"/>
      <c r="T373" s="209"/>
      <c r="AT373" s="210" t="s">
        <v>140</v>
      </c>
      <c r="AU373" s="210" t="s">
        <v>81</v>
      </c>
      <c r="AV373" s="14" t="s">
        <v>81</v>
      </c>
      <c r="AW373" s="14" t="s">
        <v>33</v>
      </c>
      <c r="AX373" s="14" t="s">
        <v>79</v>
      </c>
      <c r="AY373" s="210" t="s">
        <v>126</v>
      </c>
    </row>
    <row r="374" spans="1:65" s="2" customFormat="1" ht="24.2" customHeight="1">
      <c r="A374" s="35"/>
      <c r="B374" s="36"/>
      <c r="C374" s="170" t="s">
        <v>486</v>
      </c>
      <c r="D374" s="170" t="s">
        <v>129</v>
      </c>
      <c r="E374" s="171" t="s">
        <v>487</v>
      </c>
      <c r="F374" s="172" t="s">
        <v>488</v>
      </c>
      <c r="G374" s="173" t="s">
        <v>458</v>
      </c>
      <c r="H374" s="232"/>
      <c r="I374" s="175"/>
      <c r="J374" s="176">
        <f>ROUND(I374*H374,2)</f>
        <v>0</v>
      </c>
      <c r="K374" s="172" t="s">
        <v>133</v>
      </c>
      <c r="L374" s="40"/>
      <c r="M374" s="177" t="s">
        <v>19</v>
      </c>
      <c r="N374" s="178" t="s">
        <v>42</v>
      </c>
      <c r="O374" s="65"/>
      <c r="P374" s="179">
        <f>O374*H374</f>
        <v>0</v>
      </c>
      <c r="Q374" s="179">
        <v>0</v>
      </c>
      <c r="R374" s="179">
        <f>Q374*H374</f>
        <v>0</v>
      </c>
      <c r="S374" s="179">
        <v>0</v>
      </c>
      <c r="T374" s="180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181" t="s">
        <v>266</v>
      </c>
      <c r="AT374" s="181" t="s">
        <v>129</v>
      </c>
      <c r="AU374" s="181" t="s">
        <v>81</v>
      </c>
      <c r="AY374" s="18" t="s">
        <v>126</v>
      </c>
      <c r="BE374" s="182">
        <f>IF(N374="základní",J374,0)</f>
        <v>0</v>
      </c>
      <c r="BF374" s="182">
        <f>IF(N374="snížená",J374,0)</f>
        <v>0</v>
      </c>
      <c r="BG374" s="182">
        <f>IF(N374="zákl. přenesená",J374,0)</f>
        <v>0</v>
      </c>
      <c r="BH374" s="182">
        <f>IF(N374="sníž. přenesená",J374,0)</f>
        <v>0</v>
      </c>
      <c r="BI374" s="182">
        <f>IF(N374="nulová",J374,0)</f>
        <v>0</v>
      </c>
      <c r="BJ374" s="18" t="s">
        <v>79</v>
      </c>
      <c r="BK374" s="182">
        <f>ROUND(I374*H374,2)</f>
        <v>0</v>
      </c>
      <c r="BL374" s="18" t="s">
        <v>266</v>
      </c>
      <c r="BM374" s="181" t="s">
        <v>489</v>
      </c>
    </row>
    <row r="375" spans="1:65" s="2" customFormat="1" ht="19.5">
      <c r="A375" s="35"/>
      <c r="B375" s="36"/>
      <c r="C375" s="37"/>
      <c r="D375" s="183" t="s">
        <v>136</v>
      </c>
      <c r="E375" s="37"/>
      <c r="F375" s="184" t="s">
        <v>490</v>
      </c>
      <c r="G375" s="37"/>
      <c r="H375" s="37"/>
      <c r="I375" s="185"/>
      <c r="J375" s="37"/>
      <c r="K375" s="37"/>
      <c r="L375" s="40"/>
      <c r="M375" s="186"/>
      <c r="N375" s="187"/>
      <c r="O375" s="65"/>
      <c r="P375" s="65"/>
      <c r="Q375" s="65"/>
      <c r="R375" s="65"/>
      <c r="S375" s="65"/>
      <c r="T375" s="66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T375" s="18" t="s">
        <v>136</v>
      </c>
      <c r="AU375" s="18" t="s">
        <v>81</v>
      </c>
    </row>
    <row r="376" spans="1:65" s="2" customFormat="1" ht="11.25">
      <c r="A376" s="35"/>
      <c r="B376" s="36"/>
      <c r="C376" s="37"/>
      <c r="D376" s="188" t="s">
        <v>138</v>
      </c>
      <c r="E376" s="37"/>
      <c r="F376" s="189" t="s">
        <v>491</v>
      </c>
      <c r="G376" s="37"/>
      <c r="H376" s="37"/>
      <c r="I376" s="185"/>
      <c r="J376" s="37"/>
      <c r="K376" s="37"/>
      <c r="L376" s="40"/>
      <c r="M376" s="186"/>
      <c r="N376" s="187"/>
      <c r="O376" s="65"/>
      <c r="P376" s="65"/>
      <c r="Q376" s="65"/>
      <c r="R376" s="65"/>
      <c r="S376" s="65"/>
      <c r="T376" s="66"/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T376" s="18" t="s">
        <v>138</v>
      </c>
      <c r="AU376" s="18" t="s">
        <v>81</v>
      </c>
    </row>
    <row r="377" spans="1:65" s="12" customFormat="1" ht="22.9" customHeight="1">
      <c r="B377" s="154"/>
      <c r="C377" s="155"/>
      <c r="D377" s="156" t="s">
        <v>70</v>
      </c>
      <c r="E377" s="168" t="s">
        <v>492</v>
      </c>
      <c r="F377" s="168" t="s">
        <v>493</v>
      </c>
      <c r="G377" s="155"/>
      <c r="H377" s="155"/>
      <c r="I377" s="158"/>
      <c r="J377" s="169">
        <f>BK377</f>
        <v>0</v>
      </c>
      <c r="K377" s="155"/>
      <c r="L377" s="160"/>
      <c r="M377" s="161"/>
      <c r="N377" s="162"/>
      <c r="O377" s="162"/>
      <c r="P377" s="163">
        <f>SUM(P378:P383)</f>
        <v>0</v>
      </c>
      <c r="Q377" s="162"/>
      <c r="R377" s="163">
        <f>SUM(R378:R383)</f>
        <v>0</v>
      </c>
      <c r="S377" s="162"/>
      <c r="T377" s="164">
        <f>SUM(T378:T383)</f>
        <v>0</v>
      </c>
      <c r="AR377" s="165" t="s">
        <v>81</v>
      </c>
      <c r="AT377" s="166" t="s">
        <v>70</v>
      </c>
      <c r="AU377" s="166" t="s">
        <v>79</v>
      </c>
      <c r="AY377" s="165" t="s">
        <v>126</v>
      </c>
      <c r="BK377" s="167">
        <f>SUM(BK378:BK383)</f>
        <v>0</v>
      </c>
    </row>
    <row r="378" spans="1:65" s="2" customFormat="1" ht="24.2" customHeight="1">
      <c r="A378" s="35"/>
      <c r="B378" s="36"/>
      <c r="C378" s="170" t="s">
        <v>494</v>
      </c>
      <c r="D378" s="170" t="s">
        <v>129</v>
      </c>
      <c r="E378" s="171" t="s">
        <v>495</v>
      </c>
      <c r="F378" s="172" t="s">
        <v>496</v>
      </c>
      <c r="G378" s="173" t="s">
        <v>269</v>
      </c>
      <c r="H378" s="174">
        <v>1</v>
      </c>
      <c r="I378" s="175"/>
      <c r="J378" s="176">
        <f>ROUND(I378*H378,2)</f>
        <v>0</v>
      </c>
      <c r="K378" s="172" t="s">
        <v>212</v>
      </c>
      <c r="L378" s="40"/>
      <c r="M378" s="177" t="s">
        <v>19</v>
      </c>
      <c r="N378" s="178" t="s">
        <v>42</v>
      </c>
      <c r="O378" s="65"/>
      <c r="P378" s="179">
        <f>O378*H378</f>
        <v>0</v>
      </c>
      <c r="Q378" s="179">
        <v>0</v>
      </c>
      <c r="R378" s="179">
        <f>Q378*H378</f>
        <v>0</v>
      </c>
      <c r="S378" s="179">
        <v>0</v>
      </c>
      <c r="T378" s="180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181" t="s">
        <v>266</v>
      </c>
      <c r="AT378" s="181" t="s">
        <v>129</v>
      </c>
      <c r="AU378" s="181" t="s">
        <v>81</v>
      </c>
      <c r="AY378" s="18" t="s">
        <v>126</v>
      </c>
      <c r="BE378" s="182">
        <f>IF(N378="základní",J378,0)</f>
        <v>0</v>
      </c>
      <c r="BF378" s="182">
        <f>IF(N378="snížená",J378,0)</f>
        <v>0</v>
      </c>
      <c r="BG378" s="182">
        <f>IF(N378="zákl. přenesená",J378,0)</f>
        <v>0</v>
      </c>
      <c r="BH378" s="182">
        <f>IF(N378="sníž. přenesená",J378,0)</f>
        <v>0</v>
      </c>
      <c r="BI378" s="182">
        <f>IF(N378="nulová",J378,0)</f>
        <v>0</v>
      </c>
      <c r="BJ378" s="18" t="s">
        <v>79</v>
      </c>
      <c r="BK378" s="182">
        <f>ROUND(I378*H378,2)</f>
        <v>0</v>
      </c>
      <c r="BL378" s="18" t="s">
        <v>266</v>
      </c>
      <c r="BM378" s="181" t="s">
        <v>497</v>
      </c>
    </row>
    <row r="379" spans="1:65" s="2" customFormat="1" ht="19.5">
      <c r="A379" s="35"/>
      <c r="B379" s="36"/>
      <c r="C379" s="37"/>
      <c r="D379" s="183" t="s">
        <v>136</v>
      </c>
      <c r="E379" s="37"/>
      <c r="F379" s="184" t="s">
        <v>498</v>
      </c>
      <c r="G379" s="37"/>
      <c r="H379" s="37"/>
      <c r="I379" s="185"/>
      <c r="J379" s="37"/>
      <c r="K379" s="37"/>
      <c r="L379" s="40"/>
      <c r="M379" s="186"/>
      <c r="N379" s="187"/>
      <c r="O379" s="65"/>
      <c r="P379" s="65"/>
      <c r="Q379" s="65"/>
      <c r="R379" s="65"/>
      <c r="S379" s="65"/>
      <c r="T379" s="66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8" t="s">
        <v>136</v>
      </c>
      <c r="AU379" s="18" t="s">
        <v>81</v>
      </c>
    </row>
    <row r="380" spans="1:65" s="14" customFormat="1" ht="11.25">
      <c r="B380" s="200"/>
      <c r="C380" s="201"/>
      <c r="D380" s="183" t="s">
        <v>140</v>
      </c>
      <c r="E380" s="202" t="s">
        <v>19</v>
      </c>
      <c r="F380" s="203" t="s">
        <v>499</v>
      </c>
      <c r="G380" s="201"/>
      <c r="H380" s="204">
        <v>1</v>
      </c>
      <c r="I380" s="205"/>
      <c r="J380" s="201"/>
      <c r="K380" s="201"/>
      <c r="L380" s="206"/>
      <c r="M380" s="207"/>
      <c r="N380" s="208"/>
      <c r="O380" s="208"/>
      <c r="P380" s="208"/>
      <c r="Q380" s="208"/>
      <c r="R380" s="208"/>
      <c r="S380" s="208"/>
      <c r="T380" s="209"/>
      <c r="AT380" s="210" t="s">
        <v>140</v>
      </c>
      <c r="AU380" s="210" t="s">
        <v>81</v>
      </c>
      <c r="AV380" s="14" t="s">
        <v>81</v>
      </c>
      <c r="AW380" s="14" t="s">
        <v>33</v>
      </c>
      <c r="AX380" s="14" t="s">
        <v>79</v>
      </c>
      <c r="AY380" s="210" t="s">
        <v>126</v>
      </c>
    </row>
    <row r="381" spans="1:65" s="2" customFormat="1" ht="24.2" customHeight="1">
      <c r="A381" s="35"/>
      <c r="B381" s="36"/>
      <c r="C381" s="170" t="s">
        <v>500</v>
      </c>
      <c r="D381" s="170" t="s">
        <v>129</v>
      </c>
      <c r="E381" s="171" t="s">
        <v>501</v>
      </c>
      <c r="F381" s="172" t="s">
        <v>502</v>
      </c>
      <c r="G381" s="173" t="s">
        <v>458</v>
      </c>
      <c r="H381" s="232"/>
      <c r="I381" s="175"/>
      <c r="J381" s="176">
        <f>ROUND(I381*H381,2)</f>
        <v>0</v>
      </c>
      <c r="K381" s="172" t="s">
        <v>133</v>
      </c>
      <c r="L381" s="40"/>
      <c r="M381" s="177" t="s">
        <v>19</v>
      </c>
      <c r="N381" s="178" t="s">
        <v>42</v>
      </c>
      <c r="O381" s="65"/>
      <c r="P381" s="179">
        <f>O381*H381</f>
        <v>0</v>
      </c>
      <c r="Q381" s="179">
        <v>0</v>
      </c>
      <c r="R381" s="179">
        <f>Q381*H381</f>
        <v>0</v>
      </c>
      <c r="S381" s="179">
        <v>0</v>
      </c>
      <c r="T381" s="180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181" t="s">
        <v>266</v>
      </c>
      <c r="AT381" s="181" t="s">
        <v>129</v>
      </c>
      <c r="AU381" s="181" t="s">
        <v>81</v>
      </c>
      <c r="AY381" s="18" t="s">
        <v>126</v>
      </c>
      <c r="BE381" s="182">
        <f>IF(N381="základní",J381,0)</f>
        <v>0</v>
      </c>
      <c r="BF381" s="182">
        <f>IF(N381="snížená",J381,0)</f>
        <v>0</v>
      </c>
      <c r="BG381" s="182">
        <f>IF(N381="zákl. přenesená",J381,0)</f>
        <v>0</v>
      </c>
      <c r="BH381" s="182">
        <f>IF(N381="sníž. přenesená",J381,0)</f>
        <v>0</v>
      </c>
      <c r="BI381" s="182">
        <f>IF(N381="nulová",J381,0)</f>
        <v>0</v>
      </c>
      <c r="BJ381" s="18" t="s">
        <v>79</v>
      </c>
      <c r="BK381" s="182">
        <f>ROUND(I381*H381,2)</f>
        <v>0</v>
      </c>
      <c r="BL381" s="18" t="s">
        <v>266</v>
      </c>
      <c r="BM381" s="181" t="s">
        <v>503</v>
      </c>
    </row>
    <row r="382" spans="1:65" s="2" customFormat="1" ht="29.25">
      <c r="A382" s="35"/>
      <c r="B382" s="36"/>
      <c r="C382" s="37"/>
      <c r="D382" s="183" t="s">
        <v>136</v>
      </c>
      <c r="E382" s="37"/>
      <c r="F382" s="184" t="s">
        <v>504</v>
      </c>
      <c r="G382" s="37"/>
      <c r="H382" s="37"/>
      <c r="I382" s="185"/>
      <c r="J382" s="37"/>
      <c r="K382" s="37"/>
      <c r="L382" s="40"/>
      <c r="M382" s="186"/>
      <c r="N382" s="187"/>
      <c r="O382" s="65"/>
      <c r="P382" s="65"/>
      <c r="Q382" s="65"/>
      <c r="R382" s="65"/>
      <c r="S382" s="65"/>
      <c r="T382" s="66"/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T382" s="18" t="s">
        <v>136</v>
      </c>
      <c r="AU382" s="18" t="s">
        <v>81</v>
      </c>
    </row>
    <row r="383" spans="1:65" s="2" customFormat="1" ht="11.25">
      <c r="A383" s="35"/>
      <c r="B383" s="36"/>
      <c r="C383" s="37"/>
      <c r="D383" s="188" t="s">
        <v>138</v>
      </c>
      <c r="E383" s="37"/>
      <c r="F383" s="189" t="s">
        <v>505</v>
      </c>
      <c r="G383" s="37"/>
      <c r="H383" s="37"/>
      <c r="I383" s="185"/>
      <c r="J383" s="37"/>
      <c r="K383" s="37"/>
      <c r="L383" s="40"/>
      <c r="M383" s="186"/>
      <c r="N383" s="187"/>
      <c r="O383" s="65"/>
      <c r="P383" s="65"/>
      <c r="Q383" s="65"/>
      <c r="R383" s="65"/>
      <c r="S383" s="65"/>
      <c r="T383" s="66"/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T383" s="18" t="s">
        <v>138</v>
      </c>
      <c r="AU383" s="18" t="s">
        <v>81</v>
      </c>
    </row>
    <row r="384" spans="1:65" s="12" customFormat="1" ht="22.9" customHeight="1">
      <c r="B384" s="154"/>
      <c r="C384" s="155"/>
      <c r="D384" s="156" t="s">
        <v>70</v>
      </c>
      <c r="E384" s="168" t="s">
        <v>506</v>
      </c>
      <c r="F384" s="168" t="s">
        <v>507</v>
      </c>
      <c r="G384" s="155"/>
      <c r="H384" s="155"/>
      <c r="I384" s="158"/>
      <c r="J384" s="169">
        <f>BK384</f>
        <v>0</v>
      </c>
      <c r="K384" s="155"/>
      <c r="L384" s="160"/>
      <c r="M384" s="161"/>
      <c r="N384" s="162"/>
      <c r="O384" s="162"/>
      <c r="P384" s="163">
        <f>SUM(P385:P467)</f>
        <v>0</v>
      </c>
      <c r="Q384" s="162"/>
      <c r="R384" s="163">
        <f>SUM(R385:R467)</f>
        <v>1.9402410900000004</v>
      </c>
      <c r="S384" s="162"/>
      <c r="T384" s="164">
        <f>SUM(T385:T467)</f>
        <v>1.9258545</v>
      </c>
      <c r="AR384" s="165" t="s">
        <v>81</v>
      </c>
      <c r="AT384" s="166" t="s">
        <v>70</v>
      </c>
      <c r="AU384" s="166" t="s">
        <v>79</v>
      </c>
      <c r="AY384" s="165" t="s">
        <v>126</v>
      </c>
      <c r="BK384" s="167">
        <f>SUM(BK385:BK467)</f>
        <v>0</v>
      </c>
    </row>
    <row r="385" spans="1:65" s="2" customFormat="1" ht="24.2" customHeight="1">
      <c r="A385" s="35"/>
      <c r="B385" s="36"/>
      <c r="C385" s="170" t="s">
        <v>508</v>
      </c>
      <c r="D385" s="170" t="s">
        <v>129</v>
      </c>
      <c r="E385" s="171" t="s">
        <v>509</v>
      </c>
      <c r="F385" s="172" t="s">
        <v>510</v>
      </c>
      <c r="G385" s="173" t="s">
        <v>269</v>
      </c>
      <c r="H385" s="174">
        <v>1</v>
      </c>
      <c r="I385" s="175"/>
      <c r="J385" s="176">
        <f>ROUND(I385*H385,2)</f>
        <v>0</v>
      </c>
      <c r="K385" s="172" t="s">
        <v>133</v>
      </c>
      <c r="L385" s="40"/>
      <c r="M385" s="177" t="s">
        <v>19</v>
      </c>
      <c r="N385" s="178" t="s">
        <v>42</v>
      </c>
      <c r="O385" s="65"/>
      <c r="P385" s="179">
        <f>O385*H385</f>
        <v>0</v>
      </c>
      <c r="Q385" s="179">
        <v>1.061E-2</v>
      </c>
      <c r="R385" s="179">
        <f>Q385*H385</f>
        <v>1.061E-2</v>
      </c>
      <c r="S385" s="179">
        <v>0.112</v>
      </c>
      <c r="T385" s="180">
        <f>S385*H385</f>
        <v>0.112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181" t="s">
        <v>266</v>
      </c>
      <c r="AT385" s="181" t="s">
        <v>129</v>
      </c>
      <c r="AU385" s="181" t="s">
        <v>81</v>
      </c>
      <c r="AY385" s="18" t="s">
        <v>126</v>
      </c>
      <c r="BE385" s="182">
        <f>IF(N385="základní",J385,0)</f>
        <v>0</v>
      </c>
      <c r="BF385" s="182">
        <f>IF(N385="snížená",J385,0)</f>
        <v>0</v>
      </c>
      <c r="BG385" s="182">
        <f>IF(N385="zákl. přenesená",J385,0)</f>
        <v>0</v>
      </c>
      <c r="BH385" s="182">
        <f>IF(N385="sníž. přenesená",J385,0)</f>
        <v>0</v>
      </c>
      <c r="BI385" s="182">
        <f>IF(N385="nulová",J385,0)</f>
        <v>0</v>
      </c>
      <c r="BJ385" s="18" t="s">
        <v>79</v>
      </c>
      <c r="BK385" s="182">
        <f>ROUND(I385*H385,2)</f>
        <v>0</v>
      </c>
      <c r="BL385" s="18" t="s">
        <v>266</v>
      </c>
      <c r="BM385" s="181" t="s">
        <v>511</v>
      </c>
    </row>
    <row r="386" spans="1:65" s="2" customFormat="1" ht="39">
      <c r="A386" s="35"/>
      <c r="B386" s="36"/>
      <c r="C386" s="37"/>
      <c r="D386" s="183" t="s">
        <v>136</v>
      </c>
      <c r="E386" s="37"/>
      <c r="F386" s="184" t="s">
        <v>512</v>
      </c>
      <c r="G386" s="37"/>
      <c r="H386" s="37"/>
      <c r="I386" s="185"/>
      <c r="J386" s="37"/>
      <c r="K386" s="37"/>
      <c r="L386" s="40"/>
      <c r="M386" s="186"/>
      <c r="N386" s="187"/>
      <c r="O386" s="65"/>
      <c r="P386" s="65"/>
      <c r="Q386" s="65"/>
      <c r="R386" s="65"/>
      <c r="S386" s="65"/>
      <c r="T386" s="66"/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T386" s="18" t="s">
        <v>136</v>
      </c>
      <c r="AU386" s="18" t="s">
        <v>81</v>
      </c>
    </row>
    <row r="387" spans="1:65" s="2" customFormat="1" ht="11.25">
      <c r="A387" s="35"/>
      <c r="B387" s="36"/>
      <c r="C387" s="37"/>
      <c r="D387" s="188" t="s">
        <v>138</v>
      </c>
      <c r="E387" s="37"/>
      <c r="F387" s="189" t="s">
        <v>513</v>
      </c>
      <c r="G387" s="37"/>
      <c r="H387" s="37"/>
      <c r="I387" s="185"/>
      <c r="J387" s="37"/>
      <c r="K387" s="37"/>
      <c r="L387" s="40"/>
      <c r="M387" s="186"/>
      <c r="N387" s="187"/>
      <c r="O387" s="65"/>
      <c r="P387" s="65"/>
      <c r="Q387" s="65"/>
      <c r="R387" s="65"/>
      <c r="S387" s="65"/>
      <c r="T387" s="66"/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T387" s="18" t="s">
        <v>138</v>
      </c>
      <c r="AU387" s="18" t="s">
        <v>81</v>
      </c>
    </row>
    <row r="388" spans="1:65" s="13" customFormat="1" ht="11.25">
      <c r="B388" s="190"/>
      <c r="C388" s="191"/>
      <c r="D388" s="183" t="s">
        <v>140</v>
      </c>
      <c r="E388" s="192" t="s">
        <v>19</v>
      </c>
      <c r="F388" s="193" t="s">
        <v>185</v>
      </c>
      <c r="G388" s="191"/>
      <c r="H388" s="192" t="s">
        <v>19</v>
      </c>
      <c r="I388" s="194"/>
      <c r="J388" s="191"/>
      <c r="K388" s="191"/>
      <c r="L388" s="195"/>
      <c r="M388" s="196"/>
      <c r="N388" s="197"/>
      <c r="O388" s="197"/>
      <c r="P388" s="197"/>
      <c r="Q388" s="197"/>
      <c r="R388" s="197"/>
      <c r="S388" s="197"/>
      <c r="T388" s="198"/>
      <c r="AT388" s="199" t="s">
        <v>140</v>
      </c>
      <c r="AU388" s="199" t="s">
        <v>81</v>
      </c>
      <c r="AV388" s="13" t="s">
        <v>79</v>
      </c>
      <c r="AW388" s="13" t="s">
        <v>33</v>
      </c>
      <c r="AX388" s="13" t="s">
        <v>71</v>
      </c>
      <c r="AY388" s="199" t="s">
        <v>126</v>
      </c>
    </row>
    <row r="389" spans="1:65" s="14" customFormat="1" ht="11.25">
      <c r="B389" s="200"/>
      <c r="C389" s="201"/>
      <c r="D389" s="183" t="s">
        <v>140</v>
      </c>
      <c r="E389" s="202" t="s">
        <v>19</v>
      </c>
      <c r="F389" s="203" t="s">
        <v>514</v>
      </c>
      <c r="G389" s="201"/>
      <c r="H389" s="204">
        <v>1</v>
      </c>
      <c r="I389" s="205"/>
      <c r="J389" s="201"/>
      <c r="K389" s="201"/>
      <c r="L389" s="206"/>
      <c r="M389" s="207"/>
      <c r="N389" s="208"/>
      <c r="O389" s="208"/>
      <c r="P389" s="208"/>
      <c r="Q389" s="208"/>
      <c r="R389" s="208"/>
      <c r="S389" s="208"/>
      <c r="T389" s="209"/>
      <c r="AT389" s="210" t="s">
        <v>140</v>
      </c>
      <c r="AU389" s="210" t="s">
        <v>81</v>
      </c>
      <c r="AV389" s="14" t="s">
        <v>81</v>
      </c>
      <c r="AW389" s="14" t="s">
        <v>33</v>
      </c>
      <c r="AX389" s="14" t="s">
        <v>79</v>
      </c>
      <c r="AY389" s="210" t="s">
        <v>126</v>
      </c>
    </row>
    <row r="390" spans="1:65" s="2" customFormat="1" ht="24.2" customHeight="1">
      <c r="A390" s="35"/>
      <c r="B390" s="36"/>
      <c r="C390" s="170" t="s">
        <v>515</v>
      </c>
      <c r="D390" s="170" t="s">
        <v>129</v>
      </c>
      <c r="E390" s="171" t="s">
        <v>516</v>
      </c>
      <c r="F390" s="172" t="s">
        <v>517</v>
      </c>
      <c r="G390" s="173" t="s">
        <v>269</v>
      </c>
      <c r="H390" s="174">
        <v>2</v>
      </c>
      <c r="I390" s="175"/>
      <c r="J390" s="176">
        <f>ROUND(I390*H390,2)</f>
        <v>0</v>
      </c>
      <c r="K390" s="172" t="s">
        <v>133</v>
      </c>
      <c r="L390" s="40"/>
      <c r="M390" s="177" t="s">
        <v>19</v>
      </c>
      <c r="N390" s="178" t="s">
        <v>42</v>
      </c>
      <c r="O390" s="65"/>
      <c r="P390" s="179">
        <f>O390*H390</f>
        <v>0</v>
      </c>
      <c r="Q390" s="179">
        <v>4.5760000000000002E-2</v>
      </c>
      <c r="R390" s="179">
        <f>Q390*H390</f>
        <v>9.1520000000000004E-2</v>
      </c>
      <c r="S390" s="179">
        <v>0.224</v>
      </c>
      <c r="T390" s="180">
        <f>S390*H390</f>
        <v>0.44800000000000001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181" t="s">
        <v>266</v>
      </c>
      <c r="AT390" s="181" t="s">
        <v>129</v>
      </c>
      <c r="AU390" s="181" t="s">
        <v>81</v>
      </c>
      <c r="AY390" s="18" t="s">
        <v>126</v>
      </c>
      <c r="BE390" s="182">
        <f>IF(N390="základní",J390,0)</f>
        <v>0</v>
      </c>
      <c r="BF390" s="182">
        <f>IF(N390="snížená",J390,0)</f>
        <v>0</v>
      </c>
      <c r="BG390" s="182">
        <f>IF(N390="zákl. přenesená",J390,0)</f>
        <v>0</v>
      </c>
      <c r="BH390" s="182">
        <f>IF(N390="sníž. přenesená",J390,0)</f>
        <v>0</v>
      </c>
      <c r="BI390" s="182">
        <f>IF(N390="nulová",J390,0)</f>
        <v>0</v>
      </c>
      <c r="BJ390" s="18" t="s">
        <v>79</v>
      </c>
      <c r="BK390" s="182">
        <f>ROUND(I390*H390,2)</f>
        <v>0</v>
      </c>
      <c r="BL390" s="18" t="s">
        <v>266</v>
      </c>
      <c r="BM390" s="181" t="s">
        <v>518</v>
      </c>
    </row>
    <row r="391" spans="1:65" s="2" customFormat="1" ht="39">
      <c r="A391" s="35"/>
      <c r="B391" s="36"/>
      <c r="C391" s="37"/>
      <c r="D391" s="183" t="s">
        <v>136</v>
      </c>
      <c r="E391" s="37"/>
      <c r="F391" s="184" t="s">
        <v>519</v>
      </c>
      <c r="G391" s="37"/>
      <c r="H391" s="37"/>
      <c r="I391" s="185"/>
      <c r="J391" s="37"/>
      <c r="K391" s="37"/>
      <c r="L391" s="40"/>
      <c r="M391" s="186"/>
      <c r="N391" s="187"/>
      <c r="O391" s="65"/>
      <c r="P391" s="65"/>
      <c r="Q391" s="65"/>
      <c r="R391" s="65"/>
      <c r="S391" s="65"/>
      <c r="T391" s="66"/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T391" s="18" t="s">
        <v>136</v>
      </c>
      <c r="AU391" s="18" t="s">
        <v>81</v>
      </c>
    </row>
    <row r="392" spans="1:65" s="2" customFormat="1" ht="11.25">
      <c r="A392" s="35"/>
      <c r="B392" s="36"/>
      <c r="C392" s="37"/>
      <c r="D392" s="188" t="s">
        <v>138</v>
      </c>
      <c r="E392" s="37"/>
      <c r="F392" s="189" t="s">
        <v>520</v>
      </c>
      <c r="G392" s="37"/>
      <c r="H392" s="37"/>
      <c r="I392" s="185"/>
      <c r="J392" s="37"/>
      <c r="K392" s="37"/>
      <c r="L392" s="40"/>
      <c r="M392" s="186"/>
      <c r="N392" s="187"/>
      <c r="O392" s="65"/>
      <c r="P392" s="65"/>
      <c r="Q392" s="65"/>
      <c r="R392" s="65"/>
      <c r="S392" s="65"/>
      <c r="T392" s="66"/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T392" s="18" t="s">
        <v>138</v>
      </c>
      <c r="AU392" s="18" t="s">
        <v>81</v>
      </c>
    </row>
    <row r="393" spans="1:65" s="13" customFormat="1" ht="11.25">
      <c r="B393" s="190"/>
      <c r="C393" s="191"/>
      <c r="D393" s="183" t="s">
        <v>140</v>
      </c>
      <c r="E393" s="192" t="s">
        <v>19</v>
      </c>
      <c r="F393" s="193" t="s">
        <v>185</v>
      </c>
      <c r="G393" s="191"/>
      <c r="H393" s="192" t="s">
        <v>19</v>
      </c>
      <c r="I393" s="194"/>
      <c r="J393" s="191"/>
      <c r="K393" s="191"/>
      <c r="L393" s="195"/>
      <c r="M393" s="196"/>
      <c r="N393" s="197"/>
      <c r="O393" s="197"/>
      <c r="P393" s="197"/>
      <c r="Q393" s="197"/>
      <c r="R393" s="197"/>
      <c r="S393" s="197"/>
      <c r="T393" s="198"/>
      <c r="AT393" s="199" t="s">
        <v>140</v>
      </c>
      <c r="AU393" s="199" t="s">
        <v>81</v>
      </c>
      <c r="AV393" s="13" t="s">
        <v>79</v>
      </c>
      <c r="AW393" s="13" t="s">
        <v>33</v>
      </c>
      <c r="AX393" s="13" t="s">
        <v>71</v>
      </c>
      <c r="AY393" s="199" t="s">
        <v>126</v>
      </c>
    </row>
    <row r="394" spans="1:65" s="14" customFormat="1" ht="11.25">
      <c r="B394" s="200"/>
      <c r="C394" s="201"/>
      <c r="D394" s="183" t="s">
        <v>140</v>
      </c>
      <c r="E394" s="202" t="s">
        <v>19</v>
      </c>
      <c r="F394" s="203" t="s">
        <v>521</v>
      </c>
      <c r="G394" s="201"/>
      <c r="H394" s="204">
        <v>2</v>
      </c>
      <c r="I394" s="205"/>
      <c r="J394" s="201"/>
      <c r="K394" s="201"/>
      <c r="L394" s="206"/>
      <c r="M394" s="207"/>
      <c r="N394" s="208"/>
      <c r="O394" s="208"/>
      <c r="P394" s="208"/>
      <c r="Q394" s="208"/>
      <c r="R394" s="208"/>
      <c r="S394" s="208"/>
      <c r="T394" s="209"/>
      <c r="AT394" s="210" t="s">
        <v>140</v>
      </c>
      <c r="AU394" s="210" t="s">
        <v>81</v>
      </c>
      <c r="AV394" s="14" t="s">
        <v>81</v>
      </c>
      <c r="AW394" s="14" t="s">
        <v>33</v>
      </c>
      <c r="AX394" s="14" t="s">
        <v>79</v>
      </c>
      <c r="AY394" s="210" t="s">
        <v>126</v>
      </c>
    </row>
    <row r="395" spans="1:65" s="2" customFormat="1" ht="66.75" customHeight="1">
      <c r="A395" s="35"/>
      <c r="B395" s="36"/>
      <c r="C395" s="170" t="s">
        <v>522</v>
      </c>
      <c r="D395" s="170" t="s">
        <v>129</v>
      </c>
      <c r="E395" s="171" t="s">
        <v>523</v>
      </c>
      <c r="F395" s="172" t="s">
        <v>524</v>
      </c>
      <c r="G395" s="173" t="s">
        <v>148</v>
      </c>
      <c r="H395" s="174">
        <v>15.801</v>
      </c>
      <c r="I395" s="175"/>
      <c r="J395" s="176">
        <f>ROUND(I395*H395,2)</f>
        <v>0</v>
      </c>
      <c r="K395" s="172" t="s">
        <v>212</v>
      </c>
      <c r="L395" s="40"/>
      <c r="M395" s="177" t="s">
        <v>19</v>
      </c>
      <c r="N395" s="178" t="s">
        <v>42</v>
      </c>
      <c r="O395" s="65"/>
      <c r="P395" s="179">
        <f>O395*H395</f>
        <v>0</v>
      </c>
      <c r="Q395" s="179">
        <v>8.4339999999999998E-2</v>
      </c>
      <c r="R395" s="179">
        <f>Q395*H395</f>
        <v>1.33265634</v>
      </c>
      <c r="S395" s="179">
        <v>0</v>
      </c>
      <c r="T395" s="180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181" t="s">
        <v>266</v>
      </c>
      <c r="AT395" s="181" t="s">
        <v>129</v>
      </c>
      <c r="AU395" s="181" t="s">
        <v>81</v>
      </c>
      <c r="AY395" s="18" t="s">
        <v>126</v>
      </c>
      <c r="BE395" s="182">
        <f>IF(N395="základní",J395,0)</f>
        <v>0</v>
      </c>
      <c r="BF395" s="182">
        <f>IF(N395="snížená",J395,0)</f>
        <v>0</v>
      </c>
      <c r="BG395" s="182">
        <f>IF(N395="zákl. přenesená",J395,0)</f>
        <v>0</v>
      </c>
      <c r="BH395" s="182">
        <f>IF(N395="sníž. přenesená",J395,0)</f>
        <v>0</v>
      </c>
      <c r="BI395" s="182">
        <f>IF(N395="nulová",J395,0)</f>
        <v>0</v>
      </c>
      <c r="BJ395" s="18" t="s">
        <v>79</v>
      </c>
      <c r="BK395" s="182">
        <f>ROUND(I395*H395,2)</f>
        <v>0</v>
      </c>
      <c r="BL395" s="18" t="s">
        <v>266</v>
      </c>
      <c r="BM395" s="181" t="s">
        <v>525</v>
      </c>
    </row>
    <row r="396" spans="1:65" s="2" customFormat="1" ht="39">
      <c r="A396" s="35"/>
      <c r="B396" s="36"/>
      <c r="C396" s="37"/>
      <c r="D396" s="183" t="s">
        <v>136</v>
      </c>
      <c r="E396" s="37"/>
      <c r="F396" s="184" t="s">
        <v>526</v>
      </c>
      <c r="G396" s="37"/>
      <c r="H396" s="37"/>
      <c r="I396" s="185"/>
      <c r="J396" s="37"/>
      <c r="K396" s="37"/>
      <c r="L396" s="40"/>
      <c r="M396" s="186"/>
      <c r="N396" s="187"/>
      <c r="O396" s="65"/>
      <c r="P396" s="65"/>
      <c r="Q396" s="65"/>
      <c r="R396" s="65"/>
      <c r="S396" s="65"/>
      <c r="T396" s="66"/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T396" s="18" t="s">
        <v>136</v>
      </c>
      <c r="AU396" s="18" t="s">
        <v>81</v>
      </c>
    </row>
    <row r="397" spans="1:65" s="13" customFormat="1" ht="11.25">
      <c r="B397" s="190"/>
      <c r="C397" s="191"/>
      <c r="D397" s="183" t="s">
        <v>140</v>
      </c>
      <c r="E397" s="192" t="s">
        <v>19</v>
      </c>
      <c r="F397" s="193" t="s">
        <v>273</v>
      </c>
      <c r="G397" s="191"/>
      <c r="H397" s="192" t="s">
        <v>19</v>
      </c>
      <c r="I397" s="194"/>
      <c r="J397" s="191"/>
      <c r="K397" s="191"/>
      <c r="L397" s="195"/>
      <c r="M397" s="196"/>
      <c r="N397" s="197"/>
      <c r="O397" s="197"/>
      <c r="P397" s="197"/>
      <c r="Q397" s="197"/>
      <c r="R397" s="197"/>
      <c r="S397" s="197"/>
      <c r="T397" s="198"/>
      <c r="AT397" s="199" t="s">
        <v>140</v>
      </c>
      <c r="AU397" s="199" t="s">
        <v>81</v>
      </c>
      <c r="AV397" s="13" t="s">
        <v>79</v>
      </c>
      <c r="AW397" s="13" t="s">
        <v>33</v>
      </c>
      <c r="AX397" s="13" t="s">
        <v>71</v>
      </c>
      <c r="AY397" s="199" t="s">
        <v>126</v>
      </c>
    </row>
    <row r="398" spans="1:65" s="13" customFormat="1" ht="22.5">
      <c r="B398" s="190"/>
      <c r="C398" s="191"/>
      <c r="D398" s="183" t="s">
        <v>140</v>
      </c>
      <c r="E398" s="192" t="s">
        <v>19</v>
      </c>
      <c r="F398" s="193" t="s">
        <v>527</v>
      </c>
      <c r="G398" s="191"/>
      <c r="H398" s="192" t="s">
        <v>19</v>
      </c>
      <c r="I398" s="194"/>
      <c r="J398" s="191"/>
      <c r="K398" s="191"/>
      <c r="L398" s="195"/>
      <c r="M398" s="196"/>
      <c r="N398" s="197"/>
      <c r="O398" s="197"/>
      <c r="P398" s="197"/>
      <c r="Q398" s="197"/>
      <c r="R398" s="197"/>
      <c r="S398" s="197"/>
      <c r="T398" s="198"/>
      <c r="AT398" s="199" t="s">
        <v>140</v>
      </c>
      <c r="AU398" s="199" t="s">
        <v>81</v>
      </c>
      <c r="AV398" s="13" t="s">
        <v>79</v>
      </c>
      <c r="AW398" s="13" t="s">
        <v>33</v>
      </c>
      <c r="AX398" s="13" t="s">
        <v>71</v>
      </c>
      <c r="AY398" s="199" t="s">
        <v>126</v>
      </c>
    </row>
    <row r="399" spans="1:65" s="13" customFormat="1" ht="11.25">
      <c r="B399" s="190"/>
      <c r="C399" s="191"/>
      <c r="D399" s="183" t="s">
        <v>140</v>
      </c>
      <c r="E399" s="192" t="s">
        <v>19</v>
      </c>
      <c r="F399" s="193" t="s">
        <v>528</v>
      </c>
      <c r="G399" s="191"/>
      <c r="H399" s="192" t="s">
        <v>19</v>
      </c>
      <c r="I399" s="194"/>
      <c r="J399" s="191"/>
      <c r="K399" s="191"/>
      <c r="L399" s="195"/>
      <c r="M399" s="196"/>
      <c r="N399" s="197"/>
      <c r="O399" s="197"/>
      <c r="P399" s="197"/>
      <c r="Q399" s="197"/>
      <c r="R399" s="197"/>
      <c r="S399" s="197"/>
      <c r="T399" s="198"/>
      <c r="AT399" s="199" t="s">
        <v>140</v>
      </c>
      <c r="AU399" s="199" t="s">
        <v>81</v>
      </c>
      <c r="AV399" s="13" t="s">
        <v>79</v>
      </c>
      <c r="AW399" s="13" t="s">
        <v>33</v>
      </c>
      <c r="AX399" s="13" t="s">
        <v>71</v>
      </c>
      <c r="AY399" s="199" t="s">
        <v>126</v>
      </c>
    </row>
    <row r="400" spans="1:65" s="14" customFormat="1" ht="11.25">
      <c r="B400" s="200"/>
      <c r="C400" s="201"/>
      <c r="D400" s="183" t="s">
        <v>140</v>
      </c>
      <c r="E400" s="202" t="s">
        <v>19</v>
      </c>
      <c r="F400" s="203" t="s">
        <v>529</v>
      </c>
      <c r="G400" s="201"/>
      <c r="H400" s="204">
        <v>15.801</v>
      </c>
      <c r="I400" s="205"/>
      <c r="J400" s="201"/>
      <c r="K400" s="201"/>
      <c r="L400" s="206"/>
      <c r="M400" s="207"/>
      <c r="N400" s="208"/>
      <c r="O400" s="208"/>
      <c r="P400" s="208"/>
      <c r="Q400" s="208"/>
      <c r="R400" s="208"/>
      <c r="S400" s="208"/>
      <c r="T400" s="209"/>
      <c r="AT400" s="210" t="s">
        <v>140</v>
      </c>
      <c r="AU400" s="210" t="s">
        <v>81</v>
      </c>
      <c r="AV400" s="14" t="s">
        <v>81</v>
      </c>
      <c r="AW400" s="14" t="s">
        <v>33</v>
      </c>
      <c r="AX400" s="14" t="s">
        <v>79</v>
      </c>
      <c r="AY400" s="210" t="s">
        <v>126</v>
      </c>
    </row>
    <row r="401" spans="1:65" s="2" customFormat="1" ht="49.15" customHeight="1">
      <c r="A401" s="35"/>
      <c r="B401" s="36"/>
      <c r="C401" s="170" t="s">
        <v>530</v>
      </c>
      <c r="D401" s="170" t="s">
        <v>129</v>
      </c>
      <c r="E401" s="171" t="s">
        <v>531</v>
      </c>
      <c r="F401" s="172" t="s">
        <v>532</v>
      </c>
      <c r="G401" s="173" t="s">
        <v>148</v>
      </c>
      <c r="H401" s="174">
        <v>12.925000000000001</v>
      </c>
      <c r="I401" s="175"/>
      <c r="J401" s="176">
        <f>ROUND(I401*H401,2)</f>
        <v>0</v>
      </c>
      <c r="K401" s="172" t="s">
        <v>133</v>
      </c>
      <c r="L401" s="40"/>
      <c r="M401" s="177" t="s">
        <v>19</v>
      </c>
      <c r="N401" s="178" t="s">
        <v>42</v>
      </c>
      <c r="O401" s="65"/>
      <c r="P401" s="179">
        <f>O401*H401</f>
        <v>0</v>
      </c>
      <c r="Q401" s="179">
        <v>1.5810000000000001E-2</v>
      </c>
      <c r="R401" s="179">
        <f>Q401*H401</f>
        <v>0.20434425000000003</v>
      </c>
      <c r="S401" s="179">
        <v>0</v>
      </c>
      <c r="T401" s="180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181" t="s">
        <v>266</v>
      </c>
      <c r="AT401" s="181" t="s">
        <v>129</v>
      </c>
      <c r="AU401" s="181" t="s">
        <v>81</v>
      </c>
      <c r="AY401" s="18" t="s">
        <v>126</v>
      </c>
      <c r="BE401" s="182">
        <f>IF(N401="základní",J401,0)</f>
        <v>0</v>
      </c>
      <c r="BF401" s="182">
        <f>IF(N401="snížená",J401,0)</f>
        <v>0</v>
      </c>
      <c r="BG401" s="182">
        <f>IF(N401="zákl. přenesená",J401,0)</f>
        <v>0</v>
      </c>
      <c r="BH401" s="182">
        <f>IF(N401="sníž. přenesená",J401,0)</f>
        <v>0</v>
      </c>
      <c r="BI401" s="182">
        <f>IF(N401="nulová",J401,0)</f>
        <v>0</v>
      </c>
      <c r="BJ401" s="18" t="s">
        <v>79</v>
      </c>
      <c r="BK401" s="182">
        <f>ROUND(I401*H401,2)</f>
        <v>0</v>
      </c>
      <c r="BL401" s="18" t="s">
        <v>266</v>
      </c>
      <c r="BM401" s="181" t="s">
        <v>533</v>
      </c>
    </row>
    <row r="402" spans="1:65" s="2" customFormat="1" ht="29.25">
      <c r="A402" s="35"/>
      <c r="B402" s="36"/>
      <c r="C402" s="37"/>
      <c r="D402" s="183" t="s">
        <v>136</v>
      </c>
      <c r="E402" s="37"/>
      <c r="F402" s="184" t="s">
        <v>534</v>
      </c>
      <c r="G402" s="37"/>
      <c r="H402" s="37"/>
      <c r="I402" s="185"/>
      <c r="J402" s="37"/>
      <c r="K402" s="37"/>
      <c r="L402" s="40"/>
      <c r="M402" s="186"/>
      <c r="N402" s="187"/>
      <c r="O402" s="65"/>
      <c r="P402" s="65"/>
      <c r="Q402" s="65"/>
      <c r="R402" s="65"/>
      <c r="S402" s="65"/>
      <c r="T402" s="66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T402" s="18" t="s">
        <v>136</v>
      </c>
      <c r="AU402" s="18" t="s">
        <v>81</v>
      </c>
    </row>
    <row r="403" spans="1:65" s="2" customFormat="1" ht="11.25">
      <c r="A403" s="35"/>
      <c r="B403" s="36"/>
      <c r="C403" s="37"/>
      <c r="D403" s="188" t="s">
        <v>138</v>
      </c>
      <c r="E403" s="37"/>
      <c r="F403" s="189" t="s">
        <v>535</v>
      </c>
      <c r="G403" s="37"/>
      <c r="H403" s="37"/>
      <c r="I403" s="185"/>
      <c r="J403" s="37"/>
      <c r="K403" s="37"/>
      <c r="L403" s="40"/>
      <c r="M403" s="186"/>
      <c r="N403" s="187"/>
      <c r="O403" s="65"/>
      <c r="P403" s="65"/>
      <c r="Q403" s="65"/>
      <c r="R403" s="65"/>
      <c r="S403" s="65"/>
      <c r="T403" s="66"/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T403" s="18" t="s">
        <v>138</v>
      </c>
      <c r="AU403" s="18" t="s">
        <v>81</v>
      </c>
    </row>
    <row r="404" spans="1:65" s="13" customFormat="1" ht="11.25">
      <c r="B404" s="190"/>
      <c r="C404" s="191"/>
      <c r="D404" s="183" t="s">
        <v>140</v>
      </c>
      <c r="E404" s="192" t="s">
        <v>19</v>
      </c>
      <c r="F404" s="193" t="s">
        <v>185</v>
      </c>
      <c r="G404" s="191"/>
      <c r="H404" s="192" t="s">
        <v>19</v>
      </c>
      <c r="I404" s="194"/>
      <c r="J404" s="191"/>
      <c r="K404" s="191"/>
      <c r="L404" s="195"/>
      <c r="M404" s="196"/>
      <c r="N404" s="197"/>
      <c r="O404" s="197"/>
      <c r="P404" s="197"/>
      <c r="Q404" s="197"/>
      <c r="R404" s="197"/>
      <c r="S404" s="197"/>
      <c r="T404" s="198"/>
      <c r="AT404" s="199" t="s">
        <v>140</v>
      </c>
      <c r="AU404" s="199" t="s">
        <v>81</v>
      </c>
      <c r="AV404" s="13" t="s">
        <v>79</v>
      </c>
      <c r="AW404" s="13" t="s">
        <v>33</v>
      </c>
      <c r="AX404" s="13" t="s">
        <v>71</v>
      </c>
      <c r="AY404" s="199" t="s">
        <v>126</v>
      </c>
    </row>
    <row r="405" spans="1:65" s="14" customFormat="1" ht="11.25">
      <c r="B405" s="200"/>
      <c r="C405" s="201"/>
      <c r="D405" s="183" t="s">
        <v>140</v>
      </c>
      <c r="E405" s="202" t="s">
        <v>19</v>
      </c>
      <c r="F405" s="203" t="s">
        <v>536</v>
      </c>
      <c r="G405" s="201"/>
      <c r="H405" s="204">
        <v>12.925000000000001</v>
      </c>
      <c r="I405" s="205"/>
      <c r="J405" s="201"/>
      <c r="K405" s="201"/>
      <c r="L405" s="206"/>
      <c r="M405" s="207"/>
      <c r="N405" s="208"/>
      <c r="O405" s="208"/>
      <c r="P405" s="208"/>
      <c r="Q405" s="208"/>
      <c r="R405" s="208"/>
      <c r="S405" s="208"/>
      <c r="T405" s="209"/>
      <c r="AT405" s="210" t="s">
        <v>140</v>
      </c>
      <c r="AU405" s="210" t="s">
        <v>81</v>
      </c>
      <c r="AV405" s="14" t="s">
        <v>81</v>
      </c>
      <c r="AW405" s="14" t="s">
        <v>33</v>
      </c>
      <c r="AX405" s="14" t="s">
        <v>79</v>
      </c>
      <c r="AY405" s="210" t="s">
        <v>126</v>
      </c>
    </row>
    <row r="406" spans="1:65" s="2" customFormat="1" ht="24.2" customHeight="1">
      <c r="A406" s="35"/>
      <c r="B406" s="36"/>
      <c r="C406" s="170" t="s">
        <v>537</v>
      </c>
      <c r="D406" s="170" t="s">
        <v>129</v>
      </c>
      <c r="E406" s="171" t="s">
        <v>538</v>
      </c>
      <c r="F406" s="172" t="s">
        <v>539</v>
      </c>
      <c r="G406" s="173" t="s">
        <v>148</v>
      </c>
      <c r="H406" s="174">
        <v>2.1</v>
      </c>
      <c r="I406" s="175"/>
      <c r="J406" s="176">
        <f>ROUND(I406*H406,2)</f>
        <v>0</v>
      </c>
      <c r="K406" s="172" t="s">
        <v>133</v>
      </c>
      <c r="L406" s="40"/>
      <c r="M406" s="177" t="s">
        <v>19</v>
      </c>
      <c r="N406" s="178" t="s">
        <v>42</v>
      </c>
      <c r="O406" s="65"/>
      <c r="P406" s="179">
        <f>O406*H406</f>
        <v>0</v>
      </c>
      <c r="Q406" s="179">
        <v>1.2200000000000001E-2</v>
      </c>
      <c r="R406" s="179">
        <f>Q406*H406</f>
        <v>2.5620000000000004E-2</v>
      </c>
      <c r="S406" s="179">
        <v>0</v>
      </c>
      <c r="T406" s="180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181" t="s">
        <v>266</v>
      </c>
      <c r="AT406" s="181" t="s">
        <v>129</v>
      </c>
      <c r="AU406" s="181" t="s">
        <v>81</v>
      </c>
      <c r="AY406" s="18" t="s">
        <v>126</v>
      </c>
      <c r="BE406" s="182">
        <f>IF(N406="základní",J406,0)</f>
        <v>0</v>
      </c>
      <c r="BF406" s="182">
        <f>IF(N406="snížená",J406,0)</f>
        <v>0</v>
      </c>
      <c r="BG406" s="182">
        <f>IF(N406="zákl. přenesená",J406,0)</f>
        <v>0</v>
      </c>
      <c r="BH406" s="182">
        <f>IF(N406="sníž. přenesená",J406,0)</f>
        <v>0</v>
      </c>
      <c r="BI406" s="182">
        <f>IF(N406="nulová",J406,0)</f>
        <v>0</v>
      </c>
      <c r="BJ406" s="18" t="s">
        <v>79</v>
      </c>
      <c r="BK406" s="182">
        <f>ROUND(I406*H406,2)</f>
        <v>0</v>
      </c>
      <c r="BL406" s="18" t="s">
        <v>266</v>
      </c>
      <c r="BM406" s="181" t="s">
        <v>540</v>
      </c>
    </row>
    <row r="407" spans="1:65" s="2" customFormat="1" ht="29.25">
      <c r="A407" s="35"/>
      <c r="B407" s="36"/>
      <c r="C407" s="37"/>
      <c r="D407" s="183" t="s">
        <v>136</v>
      </c>
      <c r="E407" s="37"/>
      <c r="F407" s="184" t="s">
        <v>541</v>
      </c>
      <c r="G407" s="37"/>
      <c r="H407" s="37"/>
      <c r="I407" s="185"/>
      <c r="J407" s="37"/>
      <c r="K407" s="37"/>
      <c r="L407" s="40"/>
      <c r="M407" s="186"/>
      <c r="N407" s="187"/>
      <c r="O407" s="65"/>
      <c r="P407" s="65"/>
      <c r="Q407" s="65"/>
      <c r="R407" s="65"/>
      <c r="S407" s="65"/>
      <c r="T407" s="66"/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T407" s="18" t="s">
        <v>136</v>
      </c>
      <c r="AU407" s="18" t="s">
        <v>81</v>
      </c>
    </row>
    <row r="408" spans="1:65" s="2" customFormat="1" ht="11.25">
      <c r="A408" s="35"/>
      <c r="B408" s="36"/>
      <c r="C408" s="37"/>
      <c r="D408" s="188" t="s">
        <v>138</v>
      </c>
      <c r="E408" s="37"/>
      <c r="F408" s="189" t="s">
        <v>542</v>
      </c>
      <c r="G408" s="37"/>
      <c r="H408" s="37"/>
      <c r="I408" s="185"/>
      <c r="J408" s="37"/>
      <c r="K408" s="37"/>
      <c r="L408" s="40"/>
      <c r="M408" s="186"/>
      <c r="N408" s="187"/>
      <c r="O408" s="65"/>
      <c r="P408" s="65"/>
      <c r="Q408" s="65"/>
      <c r="R408" s="65"/>
      <c r="S408" s="65"/>
      <c r="T408" s="66"/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T408" s="18" t="s">
        <v>138</v>
      </c>
      <c r="AU408" s="18" t="s">
        <v>81</v>
      </c>
    </row>
    <row r="409" spans="1:65" s="13" customFormat="1" ht="11.25">
      <c r="B409" s="190"/>
      <c r="C409" s="191"/>
      <c r="D409" s="183" t="s">
        <v>140</v>
      </c>
      <c r="E409" s="192" t="s">
        <v>19</v>
      </c>
      <c r="F409" s="193" t="s">
        <v>185</v>
      </c>
      <c r="G409" s="191"/>
      <c r="H409" s="192" t="s">
        <v>19</v>
      </c>
      <c r="I409" s="194"/>
      <c r="J409" s="191"/>
      <c r="K409" s="191"/>
      <c r="L409" s="195"/>
      <c r="M409" s="196"/>
      <c r="N409" s="197"/>
      <c r="O409" s="197"/>
      <c r="P409" s="197"/>
      <c r="Q409" s="197"/>
      <c r="R409" s="197"/>
      <c r="S409" s="197"/>
      <c r="T409" s="198"/>
      <c r="AT409" s="199" t="s">
        <v>140</v>
      </c>
      <c r="AU409" s="199" t="s">
        <v>81</v>
      </c>
      <c r="AV409" s="13" t="s">
        <v>79</v>
      </c>
      <c r="AW409" s="13" t="s">
        <v>33</v>
      </c>
      <c r="AX409" s="13" t="s">
        <v>71</v>
      </c>
      <c r="AY409" s="199" t="s">
        <v>126</v>
      </c>
    </row>
    <row r="410" spans="1:65" s="14" customFormat="1" ht="11.25">
      <c r="B410" s="200"/>
      <c r="C410" s="201"/>
      <c r="D410" s="183" t="s">
        <v>140</v>
      </c>
      <c r="E410" s="202" t="s">
        <v>19</v>
      </c>
      <c r="F410" s="203" t="s">
        <v>188</v>
      </c>
      <c r="G410" s="201"/>
      <c r="H410" s="204">
        <v>2.1</v>
      </c>
      <c r="I410" s="205"/>
      <c r="J410" s="201"/>
      <c r="K410" s="201"/>
      <c r="L410" s="206"/>
      <c r="M410" s="207"/>
      <c r="N410" s="208"/>
      <c r="O410" s="208"/>
      <c r="P410" s="208"/>
      <c r="Q410" s="208"/>
      <c r="R410" s="208"/>
      <c r="S410" s="208"/>
      <c r="T410" s="209"/>
      <c r="AT410" s="210" t="s">
        <v>140</v>
      </c>
      <c r="AU410" s="210" t="s">
        <v>81</v>
      </c>
      <c r="AV410" s="14" t="s">
        <v>81</v>
      </c>
      <c r="AW410" s="14" t="s">
        <v>33</v>
      </c>
      <c r="AX410" s="14" t="s">
        <v>79</v>
      </c>
      <c r="AY410" s="210" t="s">
        <v>126</v>
      </c>
    </row>
    <row r="411" spans="1:65" s="2" customFormat="1" ht="21.75" customHeight="1">
      <c r="A411" s="35"/>
      <c r="B411" s="36"/>
      <c r="C411" s="170" t="s">
        <v>543</v>
      </c>
      <c r="D411" s="170" t="s">
        <v>129</v>
      </c>
      <c r="E411" s="171" t="s">
        <v>544</v>
      </c>
      <c r="F411" s="172" t="s">
        <v>545</v>
      </c>
      <c r="G411" s="173" t="s">
        <v>148</v>
      </c>
      <c r="H411" s="174">
        <v>2.1</v>
      </c>
      <c r="I411" s="175"/>
      <c r="J411" s="176">
        <f>ROUND(I411*H411,2)</f>
        <v>0</v>
      </c>
      <c r="K411" s="172" t="s">
        <v>133</v>
      </c>
      <c r="L411" s="40"/>
      <c r="M411" s="177" t="s">
        <v>19</v>
      </c>
      <c r="N411" s="178" t="s">
        <v>42</v>
      </c>
      <c r="O411" s="65"/>
      <c r="P411" s="179">
        <f>O411*H411</f>
        <v>0</v>
      </c>
      <c r="Q411" s="179">
        <v>6.9999999999999999E-4</v>
      </c>
      <c r="R411" s="179">
        <f>Q411*H411</f>
        <v>1.47E-3</v>
      </c>
      <c r="S411" s="179">
        <v>0</v>
      </c>
      <c r="T411" s="180">
        <f>S411*H411</f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181" t="s">
        <v>266</v>
      </c>
      <c r="AT411" s="181" t="s">
        <v>129</v>
      </c>
      <c r="AU411" s="181" t="s">
        <v>81</v>
      </c>
      <c r="AY411" s="18" t="s">
        <v>126</v>
      </c>
      <c r="BE411" s="182">
        <f>IF(N411="základní",J411,0)</f>
        <v>0</v>
      </c>
      <c r="BF411" s="182">
        <f>IF(N411="snížená",J411,0)</f>
        <v>0</v>
      </c>
      <c r="BG411" s="182">
        <f>IF(N411="zákl. přenesená",J411,0)</f>
        <v>0</v>
      </c>
      <c r="BH411" s="182">
        <f>IF(N411="sníž. přenesená",J411,0)</f>
        <v>0</v>
      </c>
      <c r="BI411" s="182">
        <f>IF(N411="nulová",J411,0)</f>
        <v>0</v>
      </c>
      <c r="BJ411" s="18" t="s">
        <v>79</v>
      </c>
      <c r="BK411" s="182">
        <f>ROUND(I411*H411,2)</f>
        <v>0</v>
      </c>
      <c r="BL411" s="18" t="s">
        <v>266</v>
      </c>
      <c r="BM411" s="181" t="s">
        <v>546</v>
      </c>
    </row>
    <row r="412" spans="1:65" s="2" customFormat="1" ht="19.5">
      <c r="A412" s="35"/>
      <c r="B412" s="36"/>
      <c r="C412" s="37"/>
      <c r="D412" s="183" t="s">
        <v>136</v>
      </c>
      <c r="E412" s="37"/>
      <c r="F412" s="184" t="s">
        <v>547</v>
      </c>
      <c r="G412" s="37"/>
      <c r="H412" s="37"/>
      <c r="I412" s="185"/>
      <c r="J412" s="37"/>
      <c r="K412" s="37"/>
      <c r="L412" s="40"/>
      <c r="M412" s="186"/>
      <c r="N412" s="187"/>
      <c r="O412" s="65"/>
      <c r="P412" s="65"/>
      <c r="Q412" s="65"/>
      <c r="R412" s="65"/>
      <c r="S412" s="65"/>
      <c r="T412" s="66"/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T412" s="18" t="s">
        <v>136</v>
      </c>
      <c r="AU412" s="18" t="s">
        <v>81</v>
      </c>
    </row>
    <row r="413" spans="1:65" s="2" customFormat="1" ht="11.25">
      <c r="A413" s="35"/>
      <c r="B413" s="36"/>
      <c r="C413" s="37"/>
      <c r="D413" s="188" t="s">
        <v>138</v>
      </c>
      <c r="E413" s="37"/>
      <c r="F413" s="189" t="s">
        <v>548</v>
      </c>
      <c r="G413" s="37"/>
      <c r="H413" s="37"/>
      <c r="I413" s="185"/>
      <c r="J413" s="37"/>
      <c r="K413" s="37"/>
      <c r="L413" s="40"/>
      <c r="M413" s="186"/>
      <c r="N413" s="187"/>
      <c r="O413" s="65"/>
      <c r="P413" s="65"/>
      <c r="Q413" s="65"/>
      <c r="R413" s="65"/>
      <c r="S413" s="65"/>
      <c r="T413" s="66"/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T413" s="18" t="s">
        <v>138</v>
      </c>
      <c r="AU413" s="18" t="s">
        <v>81</v>
      </c>
    </row>
    <row r="414" spans="1:65" s="13" customFormat="1" ht="11.25">
      <c r="B414" s="190"/>
      <c r="C414" s="191"/>
      <c r="D414" s="183" t="s">
        <v>140</v>
      </c>
      <c r="E414" s="192" t="s">
        <v>19</v>
      </c>
      <c r="F414" s="193" t="s">
        <v>185</v>
      </c>
      <c r="G414" s="191"/>
      <c r="H414" s="192" t="s">
        <v>19</v>
      </c>
      <c r="I414" s="194"/>
      <c r="J414" s="191"/>
      <c r="K414" s="191"/>
      <c r="L414" s="195"/>
      <c r="M414" s="196"/>
      <c r="N414" s="197"/>
      <c r="O414" s="197"/>
      <c r="P414" s="197"/>
      <c r="Q414" s="197"/>
      <c r="R414" s="197"/>
      <c r="S414" s="197"/>
      <c r="T414" s="198"/>
      <c r="AT414" s="199" t="s">
        <v>140</v>
      </c>
      <c r="AU414" s="199" t="s">
        <v>81</v>
      </c>
      <c r="AV414" s="13" t="s">
        <v>79</v>
      </c>
      <c r="AW414" s="13" t="s">
        <v>33</v>
      </c>
      <c r="AX414" s="13" t="s">
        <v>71</v>
      </c>
      <c r="AY414" s="199" t="s">
        <v>126</v>
      </c>
    </row>
    <row r="415" spans="1:65" s="14" customFormat="1" ht="11.25">
      <c r="B415" s="200"/>
      <c r="C415" s="201"/>
      <c r="D415" s="183" t="s">
        <v>140</v>
      </c>
      <c r="E415" s="202" t="s">
        <v>19</v>
      </c>
      <c r="F415" s="203" t="s">
        <v>188</v>
      </c>
      <c r="G415" s="201"/>
      <c r="H415" s="204">
        <v>2.1</v>
      </c>
      <c r="I415" s="205"/>
      <c r="J415" s="201"/>
      <c r="K415" s="201"/>
      <c r="L415" s="206"/>
      <c r="M415" s="207"/>
      <c r="N415" s="208"/>
      <c r="O415" s="208"/>
      <c r="P415" s="208"/>
      <c r="Q415" s="208"/>
      <c r="R415" s="208"/>
      <c r="S415" s="208"/>
      <c r="T415" s="209"/>
      <c r="AT415" s="210" t="s">
        <v>140</v>
      </c>
      <c r="AU415" s="210" t="s">
        <v>81</v>
      </c>
      <c r="AV415" s="14" t="s">
        <v>81</v>
      </c>
      <c r="AW415" s="14" t="s">
        <v>33</v>
      </c>
      <c r="AX415" s="14" t="s">
        <v>79</v>
      </c>
      <c r="AY415" s="210" t="s">
        <v>126</v>
      </c>
    </row>
    <row r="416" spans="1:65" s="2" customFormat="1" ht="24.2" customHeight="1">
      <c r="A416" s="35"/>
      <c r="B416" s="36"/>
      <c r="C416" s="170" t="s">
        <v>549</v>
      </c>
      <c r="D416" s="170" t="s">
        <v>129</v>
      </c>
      <c r="E416" s="171" t="s">
        <v>550</v>
      </c>
      <c r="F416" s="172" t="s">
        <v>551</v>
      </c>
      <c r="G416" s="173" t="s">
        <v>148</v>
      </c>
      <c r="H416" s="174">
        <v>2.9</v>
      </c>
      <c r="I416" s="175"/>
      <c r="J416" s="176">
        <f>ROUND(I416*H416,2)</f>
        <v>0</v>
      </c>
      <c r="K416" s="172" t="s">
        <v>133</v>
      </c>
      <c r="L416" s="40"/>
      <c r="M416" s="177" t="s">
        <v>19</v>
      </c>
      <c r="N416" s="178" t="s">
        <v>42</v>
      </c>
      <c r="O416" s="65"/>
      <c r="P416" s="179">
        <f>O416*H416</f>
        <v>0</v>
      </c>
      <c r="Q416" s="179">
        <v>0</v>
      </c>
      <c r="R416" s="179">
        <f>Q416*H416</f>
        <v>0</v>
      </c>
      <c r="S416" s="179">
        <v>1.721E-2</v>
      </c>
      <c r="T416" s="180">
        <f>S416*H416</f>
        <v>4.9908999999999995E-2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181" t="s">
        <v>266</v>
      </c>
      <c r="AT416" s="181" t="s">
        <v>129</v>
      </c>
      <c r="AU416" s="181" t="s">
        <v>81</v>
      </c>
      <c r="AY416" s="18" t="s">
        <v>126</v>
      </c>
      <c r="BE416" s="182">
        <f>IF(N416="základní",J416,0)</f>
        <v>0</v>
      </c>
      <c r="BF416" s="182">
        <f>IF(N416="snížená",J416,0)</f>
        <v>0</v>
      </c>
      <c r="BG416" s="182">
        <f>IF(N416="zákl. přenesená",J416,0)</f>
        <v>0</v>
      </c>
      <c r="BH416" s="182">
        <f>IF(N416="sníž. přenesená",J416,0)</f>
        <v>0</v>
      </c>
      <c r="BI416" s="182">
        <f>IF(N416="nulová",J416,0)</f>
        <v>0</v>
      </c>
      <c r="BJ416" s="18" t="s">
        <v>79</v>
      </c>
      <c r="BK416" s="182">
        <f>ROUND(I416*H416,2)</f>
        <v>0</v>
      </c>
      <c r="BL416" s="18" t="s">
        <v>266</v>
      </c>
      <c r="BM416" s="181" t="s">
        <v>552</v>
      </c>
    </row>
    <row r="417" spans="1:65" s="2" customFormat="1" ht="29.25">
      <c r="A417" s="35"/>
      <c r="B417" s="36"/>
      <c r="C417" s="37"/>
      <c r="D417" s="183" t="s">
        <v>136</v>
      </c>
      <c r="E417" s="37"/>
      <c r="F417" s="184" t="s">
        <v>553</v>
      </c>
      <c r="G417" s="37"/>
      <c r="H417" s="37"/>
      <c r="I417" s="185"/>
      <c r="J417" s="37"/>
      <c r="K417" s="37"/>
      <c r="L417" s="40"/>
      <c r="M417" s="186"/>
      <c r="N417" s="187"/>
      <c r="O417" s="65"/>
      <c r="P417" s="65"/>
      <c r="Q417" s="65"/>
      <c r="R417" s="65"/>
      <c r="S417" s="65"/>
      <c r="T417" s="66"/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T417" s="18" t="s">
        <v>136</v>
      </c>
      <c r="AU417" s="18" t="s">
        <v>81</v>
      </c>
    </row>
    <row r="418" spans="1:65" s="2" customFormat="1" ht="11.25">
      <c r="A418" s="35"/>
      <c r="B418" s="36"/>
      <c r="C418" s="37"/>
      <c r="D418" s="188" t="s">
        <v>138</v>
      </c>
      <c r="E418" s="37"/>
      <c r="F418" s="189" t="s">
        <v>554</v>
      </c>
      <c r="G418" s="37"/>
      <c r="H418" s="37"/>
      <c r="I418" s="185"/>
      <c r="J418" s="37"/>
      <c r="K418" s="37"/>
      <c r="L418" s="40"/>
      <c r="M418" s="186"/>
      <c r="N418" s="187"/>
      <c r="O418" s="65"/>
      <c r="P418" s="65"/>
      <c r="Q418" s="65"/>
      <c r="R418" s="65"/>
      <c r="S418" s="65"/>
      <c r="T418" s="66"/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T418" s="18" t="s">
        <v>138</v>
      </c>
      <c r="AU418" s="18" t="s">
        <v>81</v>
      </c>
    </row>
    <row r="419" spans="1:65" s="13" customFormat="1" ht="11.25">
      <c r="B419" s="190"/>
      <c r="C419" s="191"/>
      <c r="D419" s="183" t="s">
        <v>140</v>
      </c>
      <c r="E419" s="192" t="s">
        <v>19</v>
      </c>
      <c r="F419" s="193" t="s">
        <v>240</v>
      </c>
      <c r="G419" s="191"/>
      <c r="H419" s="192" t="s">
        <v>19</v>
      </c>
      <c r="I419" s="194"/>
      <c r="J419" s="191"/>
      <c r="K419" s="191"/>
      <c r="L419" s="195"/>
      <c r="M419" s="196"/>
      <c r="N419" s="197"/>
      <c r="O419" s="197"/>
      <c r="P419" s="197"/>
      <c r="Q419" s="197"/>
      <c r="R419" s="197"/>
      <c r="S419" s="197"/>
      <c r="T419" s="198"/>
      <c r="AT419" s="199" t="s">
        <v>140</v>
      </c>
      <c r="AU419" s="199" t="s">
        <v>81</v>
      </c>
      <c r="AV419" s="13" t="s">
        <v>79</v>
      </c>
      <c r="AW419" s="13" t="s">
        <v>33</v>
      </c>
      <c r="AX419" s="13" t="s">
        <v>71</v>
      </c>
      <c r="AY419" s="199" t="s">
        <v>126</v>
      </c>
    </row>
    <row r="420" spans="1:65" s="14" customFormat="1" ht="11.25">
      <c r="B420" s="200"/>
      <c r="C420" s="201"/>
      <c r="D420" s="183" t="s">
        <v>140</v>
      </c>
      <c r="E420" s="202" t="s">
        <v>19</v>
      </c>
      <c r="F420" s="203" t="s">
        <v>555</v>
      </c>
      <c r="G420" s="201"/>
      <c r="H420" s="204">
        <v>2.9</v>
      </c>
      <c r="I420" s="205"/>
      <c r="J420" s="201"/>
      <c r="K420" s="201"/>
      <c r="L420" s="206"/>
      <c r="M420" s="207"/>
      <c r="N420" s="208"/>
      <c r="O420" s="208"/>
      <c r="P420" s="208"/>
      <c r="Q420" s="208"/>
      <c r="R420" s="208"/>
      <c r="S420" s="208"/>
      <c r="T420" s="209"/>
      <c r="AT420" s="210" t="s">
        <v>140</v>
      </c>
      <c r="AU420" s="210" t="s">
        <v>81</v>
      </c>
      <c r="AV420" s="14" t="s">
        <v>81</v>
      </c>
      <c r="AW420" s="14" t="s">
        <v>33</v>
      </c>
      <c r="AX420" s="14" t="s">
        <v>79</v>
      </c>
      <c r="AY420" s="210" t="s">
        <v>126</v>
      </c>
    </row>
    <row r="421" spans="1:65" s="2" customFormat="1" ht="24.2" customHeight="1">
      <c r="A421" s="35"/>
      <c r="B421" s="36"/>
      <c r="C421" s="170" t="s">
        <v>556</v>
      </c>
      <c r="D421" s="170" t="s">
        <v>129</v>
      </c>
      <c r="E421" s="171" t="s">
        <v>557</v>
      </c>
      <c r="F421" s="172" t="s">
        <v>558</v>
      </c>
      <c r="G421" s="173" t="s">
        <v>269</v>
      </c>
      <c r="H421" s="174">
        <v>1</v>
      </c>
      <c r="I421" s="175"/>
      <c r="J421" s="176">
        <f>ROUND(I421*H421,2)</f>
        <v>0</v>
      </c>
      <c r="K421" s="172" t="s">
        <v>559</v>
      </c>
      <c r="L421" s="40"/>
      <c r="M421" s="177" t="s">
        <v>19</v>
      </c>
      <c r="N421" s="178" t="s">
        <v>42</v>
      </c>
      <c r="O421" s="65"/>
      <c r="P421" s="179">
        <f>O421*H421</f>
        <v>0</v>
      </c>
      <c r="Q421" s="179">
        <v>1.47E-3</v>
      </c>
      <c r="R421" s="179">
        <f>Q421*H421</f>
        <v>1.47E-3</v>
      </c>
      <c r="S421" s="179">
        <v>1.0999999999999999E-2</v>
      </c>
      <c r="T421" s="180">
        <f>S421*H421</f>
        <v>1.0999999999999999E-2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181" t="s">
        <v>266</v>
      </c>
      <c r="AT421" s="181" t="s">
        <v>129</v>
      </c>
      <c r="AU421" s="181" t="s">
        <v>81</v>
      </c>
      <c r="AY421" s="18" t="s">
        <v>126</v>
      </c>
      <c r="BE421" s="182">
        <f>IF(N421="základní",J421,0)</f>
        <v>0</v>
      </c>
      <c r="BF421" s="182">
        <f>IF(N421="snížená",J421,0)</f>
        <v>0</v>
      </c>
      <c r="BG421" s="182">
        <f>IF(N421="zákl. přenesená",J421,0)</f>
        <v>0</v>
      </c>
      <c r="BH421" s="182">
        <f>IF(N421="sníž. přenesená",J421,0)</f>
        <v>0</v>
      </c>
      <c r="BI421" s="182">
        <f>IF(N421="nulová",J421,0)</f>
        <v>0</v>
      </c>
      <c r="BJ421" s="18" t="s">
        <v>79</v>
      </c>
      <c r="BK421" s="182">
        <f>ROUND(I421*H421,2)</f>
        <v>0</v>
      </c>
      <c r="BL421" s="18" t="s">
        <v>266</v>
      </c>
      <c r="BM421" s="181" t="s">
        <v>560</v>
      </c>
    </row>
    <row r="422" spans="1:65" s="2" customFormat="1" ht="39">
      <c r="A422" s="35"/>
      <c r="B422" s="36"/>
      <c r="C422" s="37"/>
      <c r="D422" s="183" t="s">
        <v>136</v>
      </c>
      <c r="E422" s="37"/>
      <c r="F422" s="184" t="s">
        <v>561</v>
      </c>
      <c r="G422" s="37"/>
      <c r="H422" s="37"/>
      <c r="I422" s="185"/>
      <c r="J422" s="37"/>
      <c r="K422" s="37"/>
      <c r="L422" s="40"/>
      <c r="M422" s="186"/>
      <c r="N422" s="187"/>
      <c r="O422" s="65"/>
      <c r="P422" s="65"/>
      <c r="Q422" s="65"/>
      <c r="R422" s="65"/>
      <c r="S422" s="65"/>
      <c r="T422" s="66"/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T422" s="18" t="s">
        <v>136</v>
      </c>
      <c r="AU422" s="18" t="s">
        <v>81</v>
      </c>
    </row>
    <row r="423" spans="1:65" s="14" customFormat="1" ht="11.25">
      <c r="B423" s="200"/>
      <c r="C423" s="201"/>
      <c r="D423" s="183" t="s">
        <v>140</v>
      </c>
      <c r="E423" s="202" t="s">
        <v>19</v>
      </c>
      <c r="F423" s="203" t="s">
        <v>562</v>
      </c>
      <c r="G423" s="201"/>
      <c r="H423" s="204">
        <v>1</v>
      </c>
      <c r="I423" s="205"/>
      <c r="J423" s="201"/>
      <c r="K423" s="201"/>
      <c r="L423" s="206"/>
      <c r="M423" s="207"/>
      <c r="N423" s="208"/>
      <c r="O423" s="208"/>
      <c r="P423" s="208"/>
      <c r="Q423" s="208"/>
      <c r="R423" s="208"/>
      <c r="S423" s="208"/>
      <c r="T423" s="209"/>
      <c r="AT423" s="210" t="s">
        <v>140</v>
      </c>
      <c r="AU423" s="210" t="s">
        <v>81</v>
      </c>
      <c r="AV423" s="14" t="s">
        <v>81</v>
      </c>
      <c r="AW423" s="14" t="s">
        <v>33</v>
      </c>
      <c r="AX423" s="14" t="s">
        <v>79</v>
      </c>
      <c r="AY423" s="210" t="s">
        <v>126</v>
      </c>
    </row>
    <row r="424" spans="1:65" s="2" customFormat="1" ht="24.2" customHeight="1">
      <c r="A424" s="35"/>
      <c r="B424" s="36"/>
      <c r="C424" s="170" t="s">
        <v>563</v>
      </c>
      <c r="D424" s="170" t="s">
        <v>129</v>
      </c>
      <c r="E424" s="171" t="s">
        <v>564</v>
      </c>
      <c r="F424" s="172" t="s">
        <v>565</v>
      </c>
      <c r="G424" s="173" t="s">
        <v>269</v>
      </c>
      <c r="H424" s="174">
        <v>2</v>
      </c>
      <c r="I424" s="175"/>
      <c r="J424" s="176">
        <f>ROUND(I424*H424,2)</f>
        <v>0</v>
      </c>
      <c r="K424" s="172" t="s">
        <v>133</v>
      </c>
      <c r="L424" s="40"/>
      <c r="M424" s="177" t="s">
        <v>19</v>
      </c>
      <c r="N424" s="178" t="s">
        <v>42</v>
      </c>
      <c r="O424" s="65"/>
      <c r="P424" s="179">
        <f>O424*H424</f>
        <v>0</v>
      </c>
      <c r="Q424" s="179">
        <v>1.226E-2</v>
      </c>
      <c r="R424" s="179">
        <f>Q424*H424</f>
        <v>2.452E-2</v>
      </c>
      <c r="S424" s="179">
        <v>1.0120000000000001E-2</v>
      </c>
      <c r="T424" s="180">
        <f>S424*H424</f>
        <v>2.0240000000000001E-2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181" t="s">
        <v>266</v>
      </c>
      <c r="AT424" s="181" t="s">
        <v>129</v>
      </c>
      <c r="AU424" s="181" t="s">
        <v>81</v>
      </c>
      <c r="AY424" s="18" t="s">
        <v>126</v>
      </c>
      <c r="BE424" s="182">
        <f>IF(N424="základní",J424,0)</f>
        <v>0</v>
      </c>
      <c r="BF424" s="182">
        <f>IF(N424="snížená",J424,0)</f>
        <v>0</v>
      </c>
      <c r="BG424" s="182">
        <f>IF(N424="zákl. přenesená",J424,0)</f>
        <v>0</v>
      </c>
      <c r="BH424" s="182">
        <f>IF(N424="sníž. přenesená",J424,0)</f>
        <v>0</v>
      </c>
      <c r="BI424" s="182">
        <f>IF(N424="nulová",J424,0)</f>
        <v>0</v>
      </c>
      <c r="BJ424" s="18" t="s">
        <v>79</v>
      </c>
      <c r="BK424" s="182">
        <f>ROUND(I424*H424,2)</f>
        <v>0</v>
      </c>
      <c r="BL424" s="18" t="s">
        <v>266</v>
      </c>
      <c r="BM424" s="181" t="s">
        <v>566</v>
      </c>
    </row>
    <row r="425" spans="1:65" s="2" customFormat="1" ht="19.5">
      <c r="A425" s="35"/>
      <c r="B425" s="36"/>
      <c r="C425" s="37"/>
      <c r="D425" s="183" t="s">
        <v>136</v>
      </c>
      <c r="E425" s="37"/>
      <c r="F425" s="184" t="s">
        <v>567</v>
      </c>
      <c r="G425" s="37"/>
      <c r="H425" s="37"/>
      <c r="I425" s="185"/>
      <c r="J425" s="37"/>
      <c r="K425" s="37"/>
      <c r="L425" s="40"/>
      <c r="M425" s="186"/>
      <c r="N425" s="187"/>
      <c r="O425" s="65"/>
      <c r="P425" s="65"/>
      <c r="Q425" s="65"/>
      <c r="R425" s="65"/>
      <c r="S425" s="65"/>
      <c r="T425" s="66"/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T425" s="18" t="s">
        <v>136</v>
      </c>
      <c r="AU425" s="18" t="s">
        <v>81</v>
      </c>
    </row>
    <row r="426" spans="1:65" s="2" customFormat="1" ht="11.25">
      <c r="A426" s="35"/>
      <c r="B426" s="36"/>
      <c r="C426" s="37"/>
      <c r="D426" s="188" t="s">
        <v>138</v>
      </c>
      <c r="E426" s="37"/>
      <c r="F426" s="189" t="s">
        <v>568</v>
      </c>
      <c r="G426" s="37"/>
      <c r="H426" s="37"/>
      <c r="I426" s="185"/>
      <c r="J426" s="37"/>
      <c r="K426" s="37"/>
      <c r="L426" s="40"/>
      <c r="M426" s="186"/>
      <c r="N426" s="187"/>
      <c r="O426" s="65"/>
      <c r="P426" s="65"/>
      <c r="Q426" s="65"/>
      <c r="R426" s="65"/>
      <c r="S426" s="65"/>
      <c r="T426" s="66"/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T426" s="18" t="s">
        <v>138</v>
      </c>
      <c r="AU426" s="18" t="s">
        <v>81</v>
      </c>
    </row>
    <row r="427" spans="1:65" s="13" customFormat="1" ht="11.25">
      <c r="B427" s="190"/>
      <c r="C427" s="191"/>
      <c r="D427" s="183" t="s">
        <v>140</v>
      </c>
      <c r="E427" s="192" t="s">
        <v>19</v>
      </c>
      <c r="F427" s="193" t="s">
        <v>240</v>
      </c>
      <c r="G427" s="191"/>
      <c r="H427" s="192" t="s">
        <v>19</v>
      </c>
      <c r="I427" s="194"/>
      <c r="J427" s="191"/>
      <c r="K427" s="191"/>
      <c r="L427" s="195"/>
      <c r="M427" s="196"/>
      <c r="N427" s="197"/>
      <c r="O427" s="197"/>
      <c r="P427" s="197"/>
      <c r="Q427" s="197"/>
      <c r="R427" s="197"/>
      <c r="S427" s="197"/>
      <c r="T427" s="198"/>
      <c r="AT427" s="199" t="s">
        <v>140</v>
      </c>
      <c r="AU427" s="199" t="s">
        <v>81</v>
      </c>
      <c r="AV427" s="13" t="s">
        <v>79</v>
      </c>
      <c r="AW427" s="13" t="s">
        <v>33</v>
      </c>
      <c r="AX427" s="13" t="s">
        <v>71</v>
      </c>
      <c r="AY427" s="199" t="s">
        <v>126</v>
      </c>
    </row>
    <row r="428" spans="1:65" s="14" customFormat="1" ht="11.25">
      <c r="B428" s="200"/>
      <c r="C428" s="201"/>
      <c r="D428" s="183" t="s">
        <v>140</v>
      </c>
      <c r="E428" s="202" t="s">
        <v>19</v>
      </c>
      <c r="F428" s="203" t="s">
        <v>569</v>
      </c>
      <c r="G428" s="201"/>
      <c r="H428" s="204">
        <v>2</v>
      </c>
      <c r="I428" s="205"/>
      <c r="J428" s="201"/>
      <c r="K428" s="201"/>
      <c r="L428" s="206"/>
      <c r="M428" s="207"/>
      <c r="N428" s="208"/>
      <c r="O428" s="208"/>
      <c r="P428" s="208"/>
      <c r="Q428" s="208"/>
      <c r="R428" s="208"/>
      <c r="S428" s="208"/>
      <c r="T428" s="209"/>
      <c r="AT428" s="210" t="s">
        <v>140</v>
      </c>
      <c r="AU428" s="210" t="s">
        <v>81</v>
      </c>
      <c r="AV428" s="14" t="s">
        <v>81</v>
      </c>
      <c r="AW428" s="14" t="s">
        <v>33</v>
      </c>
      <c r="AX428" s="14" t="s">
        <v>79</v>
      </c>
      <c r="AY428" s="210" t="s">
        <v>126</v>
      </c>
    </row>
    <row r="429" spans="1:65" s="2" customFormat="1" ht="33" customHeight="1">
      <c r="A429" s="35"/>
      <c r="B429" s="36"/>
      <c r="C429" s="170" t="s">
        <v>570</v>
      </c>
      <c r="D429" s="170" t="s">
        <v>129</v>
      </c>
      <c r="E429" s="171" t="s">
        <v>571</v>
      </c>
      <c r="F429" s="172" t="s">
        <v>572</v>
      </c>
      <c r="G429" s="173" t="s">
        <v>148</v>
      </c>
      <c r="H429" s="174">
        <v>25.37</v>
      </c>
      <c r="I429" s="175"/>
      <c r="J429" s="176">
        <f>ROUND(I429*H429,2)</f>
        <v>0</v>
      </c>
      <c r="K429" s="172" t="s">
        <v>133</v>
      </c>
      <c r="L429" s="40"/>
      <c r="M429" s="177" t="s">
        <v>19</v>
      </c>
      <c r="N429" s="178" t="s">
        <v>42</v>
      </c>
      <c r="O429" s="65"/>
      <c r="P429" s="179">
        <f>O429*H429</f>
        <v>0</v>
      </c>
      <c r="Q429" s="179">
        <v>1.25E-3</v>
      </c>
      <c r="R429" s="179">
        <f>Q429*H429</f>
        <v>3.1712500000000005E-2</v>
      </c>
      <c r="S429" s="179">
        <v>0</v>
      </c>
      <c r="T429" s="180">
        <f>S429*H429</f>
        <v>0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181" t="s">
        <v>266</v>
      </c>
      <c r="AT429" s="181" t="s">
        <v>129</v>
      </c>
      <c r="AU429" s="181" t="s">
        <v>81</v>
      </c>
      <c r="AY429" s="18" t="s">
        <v>126</v>
      </c>
      <c r="BE429" s="182">
        <f>IF(N429="základní",J429,0)</f>
        <v>0</v>
      </c>
      <c r="BF429" s="182">
        <f>IF(N429="snížená",J429,0)</f>
        <v>0</v>
      </c>
      <c r="BG429" s="182">
        <f>IF(N429="zákl. přenesená",J429,0)</f>
        <v>0</v>
      </c>
      <c r="BH429" s="182">
        <f>IF(N429="sníž. přenesená",J429,0)</f>
        <v>0</v>
      </c>
      <c r="BI429" s="182">
        <f>IF(N429="nulová",J429,0)</f>
        <v>0</v>
      </c>
      <c r="BJ429" s="18" t="s">
        <v>79</v>
      </c>
      <c r="BK429" s="182">
        <f>ROUND(I429*H429,2)</f>
        <v>0</v>
      </c>
      <c r="BL429" s="18" t="s">
        <v>266</v>
      </c>
      <c r="BM429" s="181" t="s">
        <v>573</v>
      </c>
    </row>
    <row r="430" spans="1:65" s="2" customFormat="1" ht="29.25">
      <c r="A430" s="35"/>
      <c r="B430" s="36"/>
      <c r="C430" s="37"/>
      <c r="D430" s="183" t="s">
        <v>136</v>
      </c>
      <c r="E430" s="37"/>
      <c r="F430" s="184" t="s">
        <v>574</v>
      </c>
      <c r="G430" s="37"/>
      <c r="H430" s="37"/>
      <c r="I430" s="185"/>
      <c r="J430" s="37"/>
      <c r="K430" s="37"/>
      <c r="L430" s="40"/>
      <c r="M430" s="186"/>
      <c r="N430" s="187"/>
      <c r="O430" s="65"/>
      <c r="P430" s="65"/>
      <c r="Q430" s="65"/>
      <c r="R430" s="65"/>
      <c r="S430" s="65"/>
      <c r="T430" s="66"/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T430" s="18" t="s">
        <v>136</v>
      </c>
      <c r="AU430" s="18" t="s">
        <v>81</v>
      </c>
    </row>
    <row r="431" spans="1:65" s="2" customFormat="1" ht="11.25">
      <c r="A431" s="35"/>
      <c r="B431" s="36"/>
      <c r="C431" s="37"/>
      <c r="D431" s="188" t="s">
        <v>138</v>
      </c>
      <c r="E431" s="37"/>
      <c r="F431" s="189" t="s">
        <v>575</v>
      </c>
      <c r="G431" s="37"/>
      <c r="H431" s="37"/>
      <c r="I431" s="185"/>
      <c r="J431" s="37"/>
      <c r="K431" s="37"/>
      <c r="L431" s="40"/>
      <c r="M431" s="186"/>
      <c r="N431" s="187"/>
      <c r="O431" s="65"/>
      <c r="P431" s="65"/>
      <c r="Q431" s="65"/>
      <c r="R431" s="65"/>
      <c r="S431" s="65"/>
      <c r="T431" s="66"/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T431" s="18" t="s">
        <v>138</v>
      </c>
      <c r="AU431" s="18" t="s">
        <v>81</v>
      </c>
    </row>
    <row r="432" spans="1:65" s="13" customFormat="1" ht="11.25">
      <c r="B432" s="190"/>
      <c r="C432" s="191"/>
      <c r="D432" s="183" t="s">
        <v>140</v>
      </c>
      <c r="E432" s="192" t="s">
        <v>19</v>
      </c>
      <c r="F432" s="193" t="s">
        <v>240</v>
      </c>
      <c r="G432" s="191"/>
      <c r="H432" s="192" t="s">
        <v>19</v>
      </c>
      <c r="I432" s="194"/>
      <c r="J432" s="191"/>
      <c r="K432" s="191"/>
      <c r="L432" s="195"/>
      <c r="M432" s="196"/>
      <c r="N432" s="197"/>
      <c r="O432" s="197"/>
      <c r="P432" s="197"/>
      <c r="Q432" s="197"/>
      <c r="R432" s="197"/>
      <c r="S432" s="197"/>
      <c r="T432" s="198"/>
      <c r="AT432" s="199" t="s">
        <v>140</v>
      </c>
      <c r="AU432" s="199" t="s">
        <v>81</v>
      </c>
      <c r="AV432" s="13" t="s">
        <v>79</v>
      </c>
      <c r="AW432" s="13" t="s">
        <v>33</v>
      </c>
      <c r="AX432" s="13" t="s">
        <v>71</v>
      </c>
      <c r="AY432" s="199" t="s">
        <v>126</v>
      </c>
    </row>
    <row r="433" spans="1:65" s="13" customFormat="1" ht="11.25">
      <c r="B433" s="190"/>
      <c r="C433" s="191"/>
      <c r="D433" s="183" t="s">
        <v>140</v>
      </c>
      <c r="E433" s="192" t="s">
        <v>19</v>
      </c>
      <c r="F433" s="193" t="s">
        <v>576</v>
      </c>
      <c r="G433" s="191"/>
      <c r="H433" s="192" t="s">
        <v>19</v>
      </c>
      <c r="I433" s="194"/>
      <c r="J433" s="191"/>
      <c r="K433" s="191"/>
      <c r="L433" s="195"/>
      <c r="M433" s="196"/>
      <c r="N433" s="197"/>
      <c r="O433" s="197"/>
      <c r="P433" s="197"/>
      <c r="Q433" s="197"/>
      <c r="R433" s="197"/>
      <c r="S433" s="197"/>
      <c r="T433" s="198"/>
      <c r="AT433" s="199" t="s">
        <v>140</v>
      </c>
      <c r="AU433" s="199" t="s">
        <v>81</v>
      </c>
      <c r="AV433" s="13" t="s">
        <v>79</v>
      </c>
      <c r="AW433" s="13" t="s">
        <v>33</v>
      </c>
      <c r="AX433" s="13" t="s">
        <v>71</v>
      </c>
      <c r="AY433" s="199" t="s">
        <v>126</v>
      </c>
    </row>
    <row r="434" spans="1:65" s="14" customFormat="1" ht="11.25">
      <c r="B434" s="200"/>
      <c r="C434" s="201"/>
      <c r="D434" s="183" t="s">
        <v>140</v>
      </c>
      <c r="E434" s="202" t="s">
        <v>19</v>
      </c>
      <c r="F434" s="203" t="s">
        <v>577</v>
      </c>
      <c r="G434" s="201"/>
      <c r="H434" s="204">
        <v>25.37</v>
      </c>
      <c r="I434" s="205"/>
      <c r="J434" s="201"/>
      <c r="K434" s="201"/>
      <c r="L434" s="206"/>
      <c r="M434" s="207"/>
      <c r="N434" s="208"/>
      <c r="O434" s="208"/>
      <c r="P434" s="208"/>
      <c r="Q434" s="208"/>
      <c r="R434" s="208"/>
      <c r="S434" s="208"/>
      <c r="T434" s="209"/>
      <c r="AT434" s="210" t="s">
        <v>140</v>
      </c>
      <c r="AU434" s="210" t="s">
        <v>81</v>
      </c>
      <c r="AV434" s="14" t="s">
        <v>81</v>
      </c>
      <c r="AW434" s="14" t="s">
        <v>33</v>
      </c>
      <c r="AX434" s="14" t="s">
        <v>79</v>
      </c>
      <c r="AY434" s="210" t="s">
        <v>126</v>
      </c>
    </row>
    <row r="435" spans="1:65" s="13" customFormat="1" ht="11.25">
      <c r="B435" s="190"/>
      <c r="C435" s="191"/>
      <c r="D435" s="183" t="s">
        <v>140</v>
      </c>
      <c r="E435" s="192" t="s">
        <v>19</v>
      </c>
      <c r="F435" s="193" t="s">
        <v>578</v>
      </c>
      <c r="G435" s="191"/>
      <c r="H435" s="192" t="s">
        <v>19</v>
      </c>
      <c r="I435" s="194"/>
      <c r="J435" s="191"/>
      <c r="K435" s="191"/>
      <c r="L435" s="195"/>
      <c r="M435" s="196"/>
      <c r="N435" s="197"/>
      <c r="O435" s="197"/>
      <c r="P435" s="197"/>
      <c r="Q435" s="197"/>
      <c r="R435" s="197"/>
      <c r="S435" s="197"/>
      <c r="T435" s="198"/>
      <c r="AT435" s="199" t="s">
        <v>140</v>
      </c>
      <c r="AU435" s="199" t="s">
        <v>81</v>
      </c>
      <c r="AV435" s="13" t="s">
        <v>79</v>
      </c>
      <c r="AW435" s="13" t="s">
        <v>33</v>
      </c>
      <c r="AX435" s="13" t="s">
        <v>71</v>
      </c>
      <c r="AY435" s="199" t="s">
        <v>126</v>
      </c>
    </row>
    <row r="436" spans="1:65" s="2" customFormat="1" ht="16.5" customHeight="1">
      <c r="A436" s="35"/>
      <c r="B436" s="36"/>
      <c r="C436" s="170" t="s">
        <v>579</v>
      </c>
      <c r="D436" s="170" t="s">
        <v>129</v>
      </c>
      <c r="E436" s="171" t="s">
        <v>580</v>
      </c>
      <c r="F436" s="172" t="s">
        <v>581</v>
      </c>
      <c r="G436" s="173" t="s">
        <v>148</v>
      </c>
      <c r="H436" s="174">
        <v>22.3</v>
      </c>
      <c r="I436" s="175"/>
      <c r="J436" s="176">
        <f>ROUND(I436*H436,2)</f>
        <v>0</v>
      </c>
      <c r="K436" s="172" t="s">
        <v>133</v>
      </c>
      <c r="L436" s="40"/>
      <c r="M436" s="177" t="s">
        <v>19</v>
      </c>
      <c r="N436" s="178" t="s">
        <v>42</v>
      </c>
      <c r="O436" s="65"/>
      <c r="P436" s="179">
        <f>O436*H436</f>
        <v>0</v>
      </c>
      <c r="Q436" s="179">
        <v>0</v>
      </c>
      <c r="R436" s="179">
        <f>Q436*H436</f>
        <v>0</v>
      </c>
      <c r="S436" s="179">
        <v>0</v>
      </c>
      <c r="T436" s="180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181" t="s">
        <v>266</v>
      </c>
      <c r="AT436" s="181" t="s">
        <v>129</v>
      </c>
      <c r="AU436" s="181" t="s">
        <v>81</v>
      </c>
      <c r="AY436" s="18" t="s">
        <v>126</v>
      </c>
      <c r="BE436" s="182">
        <f>IF(N436="základní",J436,0)</f>
        <v>0</v>
      </c>
      <c r="BF436" s="182">
        <f>IF(N436="snížená",J436,0)</f>
        <v>0</v>
      </c>
      <c r="BG436" s="182">
        <f>IF(N436="zákl. přenesená",J436,0)</f>
        <v>0</v>
      </c>
      <c r="BH436" s="182">
        <f>IF(N436="sníž. přenesená",J436,0)</f>
        <v>0</v>
      </c>
      <c r="BI436" s="182">
        <f>IF(N436="nulová",J436,0)</f>
        <v>0</v>
      </c>
      <c r="BJ436" s="18" t="s">
        <v>79</v>
      </c>
      <c r="BK436" s="182">
        <f>ROUND(I436*H436,2)</f>
        <v>0</v>
      </c>
      <c r="BL436" s="18" t="s">
        <v>266</v>
      </c>
      <c r="BM436" s="181" t="s">
        <v>582</v>
      </c>
    </row>
    <row r="437" spans="1:65" s="2" customFormat="1" ht="11.25">
      <c r="A437" s="35"/>
      <c r="B437" s="36"/>
      <c r="C437" s="37"/>
      <c r="D437" s="183" t="s">
        <v>136</v>
      </c>
      <c r="E437" s="37"/>
      <c r="F437" s="184" t="s">
        <v>583</v>
      </c>
      <c r="G437" s="37"/>
      <c r="H437" s="37"/>
      <c r="I437" s="185"/>
      <c r="J437" s="37"/>
      <c r="K437" s="37"/>
      <c r="L437" s="40"/>
      <c r="M437" s="186"/>
      <c r="N437" s="187"/>
      <c r="O437" s="65"/>
      <c r="P437" s="65"/>
      <c r="Q437" s="65"/>
      <c r="R437" s="65"/>
      <c r="S437" s="65"/>
      <c r="T437" s="66"/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T437" s="18" t="s">
        <v>136</v>
      </c>
      <c r="AU437" s="18" t="s">
        <v>81</v>
      </c>
    </row>
    <row r="438" spans="1:65" s="2" customFormat="1" ht="11.25">
      <c r="A438" s="35"/>
      <c r="B438" s="36"/>
      <c r="C438" s="37"/>
      <c r="D438" s="188" t="s">
        <v>138</v>
      </c>
      <c r="E438" s="37"/>
      <c r="F438" s="189" t="s">
        <v>584</v>
      </c>
      <c r="G438" s="37"/>
      <c r="H438" s="37"/>
      <c r="I438" s="185"/>
      <c r="J438" s="37"/>
      <c r="K438" s="37"/>
      <c r="L438" s="40"/>
      <c r="M438" s="186"/>
      <c r="N438" s="187"/>
      <c r="O438" s="65"/>
      <c r="P438" s="65"/>
      <c r="Q438" s="65"/>
      <c r="R438" s="65"/>
      <c r="S438" s="65"/>
      <c r="T438" s="66"/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T438" s="18" t="s">
        <v>138</v>
      </c>
      <c r="AU438" s="18" t="s">
        <v>81</v>
      </c>
    </row>
    <row r="439" spans="1:65" s="13" customFormat="1" ht="11.25">
      <c r="B439" s="190"/>
      <c r="C439" s="191"/>
      <c r="D439" s="183" t="s">
        <v>140</v>
      </c>
      <c r="E439" s="192" t="s">
        <v>19</v>
      </c>
      <c r="F439" s="193" t="s">
        <v>240</v>
      </c>
      <c r="G439" s="191"/>
      <c r="H439" s="192" t="s">
        <v>19</v>
      </c>
      <c r="I439" s="194"/>
      <c r="J439" s="191"/>
      <c r="K439" s="191"/>
      <c r="L439" s="195"/>
      <c r="M439" s="196"/>
      <c r="N439" s="197"/>
      <c r="O439" s="197"/>
      <c r="P439" s="197"/>
      <c r="Q439" s="197"/>
      <c r="R439" s="197"/>
      <c r="S439" s="197"/>
      <c r="T439" s="198"/>
      <c r="AT439" s="199" t="s">
        <v>140</v>
      </c>
      <c r="AU439" s="199" t="s">
        <v>81</v>
      </c>
      <c r="AV439" s="13" t="s">
        <v>79</v>
      </c>
      <c r="AW439" s="13" t="s">
        <v>33</v>
      </c>
      <c r="AX439" s="13" t="s">
        <v>71</v>
      </c>
      <c r="AY439" s="199" t="s">
        <v>126</v>
      </c>
    </row>
    <row r="440" spans="1:65" s="14" customFormat="1" ht="11.25">
      <c r="B440" s="200"/>
      <c r="C440" s="201"/>
      <c r="D440" s="183" t="s">
        <v>140</v>
      </c>
      <c r="E440" s="202" t="s">
        <v>19</v>
      </c>
      <c r="F440" s="203" t="s">
        <v>585</v>
      </c>
      <c r="G440" s="201"/>
      <c r="H440" s="204">
        <v>22.3</v>
      </c>
      <c r="I440" s="205"/>
      <c r="J440" s="201"/>
      <c r="K440" s="201"/>
      <c r="L440" s="206"/>
      <c r="M440" s="207"/>
      <c r="N440" s="208"/>
      <c r="O440" s="208"/>
      <c r="P440" s="208"/>
      <c r="Q440" s="208"/>
      <c r="R440" s="208"/>
      <c r="S440" s="208"/>
      <c r="T440" s="209"/>
      <c r="AT440" s="210" t="s">
        <v>140</v>
      </c>
      <c r="AU440" s="210" t="s">
        <v>81</v>
      </c>
      <c r="AV440" s="14" t="s">
        <v>81</v>
      </c>
      <c r="AW440" s="14" t="s">
        <v>33</v>
      </c>
      <c r="AX440" s="14" t="s">
        <v>79</v>
      </c>
      <c r="AY440" s="210" t="s">
        <v>126</v>
      </c>
    </row>
    <row r="441" spans="1:65" s="13" customFormat="1" ht="11.25">
      <c r="B441" s="190"/>
      <c r="C441" s="191"/>
      <c r="D441" s="183" t="s">
        <v>140</v>
      </c>
      <c r="E441" s="192" t="s">
        <v>19</v>
      </c>
      <c r="F441" s="193" t="s">
        <v>578</v>
      </c>
      <c r="G441" s="191"/>
      <c r="H441" s="192" t="s">
        <v>19</v>
      </c>
      <c r="I441" s="194"/>
      <c r="J441" s="191"/>
      <c r="K441" s="191"/>
      <c r="L441" s="195"/>
      <c r="M441" s="196"/>
      <c r="N441" s="197"/>
      <c r="O441" s="197"/>
      <c r="P441" s="197"/>
      <c r="Q441" s="197"/>
      <c r="R441" s="197"/>
      <c r="S441" s="197"/>
      <c r="T441" s="198"/>
      <c r="AT441" s="199" t="s">
        <v>140</v>
      </c>
      <c r="AU441" s="199" t="s">
        <v>81</v>
      </c>
      <c r="AV441" s="13" t="s">
        <v>79</v>
      </c>
      <c r="AW441" s="13" t="s">
        <v>33</v>
      </c>
      <c r="AX441" s="13" t="s">
        <v>71</v>
      </c>
      <c r="AY441" s="199" t="s">
        <v>126</v>
      </c>
    </row>
    <row r="442" spans="1:65" s="2" customFormat="1" ht="24.2" customHeight="1">
      <c r="A442" s="35"/>
      <c r="B442" s="36"/>
      <c r="C442" s="222" t="s">
        <v>586</v>
      </c>
      <c r="D442" s="222" t="s">
        <v>276</v>
      </c>
      <c r="E442" s="223" t="s">
        <v>587</v>
      </c>
      <c r="F442" s="224" t="s">
        <v>588</v>
      </c>
      <c r="G442" s="225" t="s">
        <v>148</v>
      </c>
      <c r="H442" s="226">
        <v>10.010999999999999</v>
      </c>
      <c r="I442" s="227"/>
      <c r="J442" s="228">
        <f>ROUND(I442*H442,2)</f>
        <v>0</v>
      </c>
      <c r="K442" s="224" t="s">
        <v>133</v>
      </c>
      <c r="L442" s="229"/>
      <c r="M442" s="230" t="s">
        <v>19</v>
      </c>
      <c r="N442" s="231" t="s">
        <v>42</v>
      </c>
      <c r="O442" s="65"/>
      <c r="P442" s="179">
        <f>O442*H442</f>
        <v>0</v>
      </c>
      <c r="Q442" s="179">
        <v>8.0000000000000002E-3</v>
      </c>
      <c r="R442" s="179">
        <f>Q442*H442</f>
        <v>8.0087999999999993E-2</v>
      </c>
      <c r="S442" s="179">
        <v>0</v>
      </c>
      <c r="T442" s="180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181" t="s">
        <v>386</v>
      </c>
      <c r="AT442" s="181" t="s">
        <v>276</v>
      </c>
      <c r="AU442" s="181" t="s">
        <v>81</v>
      </c>
      <c r="AY442" s="18" t="s">
        <v>126</v>
      </c>
      <c r="BE442" s="182">
        <f>IF(N442="základní",J442,0)</f>
        <v>0</v>
      </c>
      <c r="BF442" s="182">
        <f>IF(N442="snížená",J442,0)</f>
        <v>0</v>
      </c>
      <c r="BG442" s="182">
        <f>IF(N442="zákl. přenesená",J442,0)</f>
        <v>0</v>
      </c>
      <c r="BH442" s="182">
        <f>IF(N442="sníž. přenesená",J442,0)</f>
        <v>0</v>
      </c>
      <c r="BI442" s="182">
        <f>IF(N442="nulová",J442,0)</f>
        <v>0</v>
      </c>
      <c r="BJ442" s="18" t="s">
        <v>79</v>
      </c>
      <c r="BK442" s="182">
        <f>ROUND(I442*H442,2)</f>
        <v>0</v>
      </c>
      <c r="BL442" s="18" t="s">
        <v>266</v>
      </c>
      <c r="BM442" s="181" t="s">
        <v>589</v>
      </c>
    </row>
    <row r="443" spans="1:65" s="2" customFormat="1" ht="11.25">
      <c r="A443" s="35"/>
      <c r="B443" s="36"/>
      <c r="C443" s="37"/>
      <c r="D443" s="183" t="s">
        <v>136</v>
      </c>
      <c r="E443" s="37"/>
      <c r="F443" s="184" t="s">
        <v>588</v>
      </c>
      <c r="G443" s="37"/>
      <c r="H443" s="37"/>
      <c r="I443" s="185"/>
      <c r="J443" s="37"/>
      <c r="K443" s="37"/>
      <c r="L443" s="40"/>
      <c r="M443" s="186"/>
      <c r="N443" s="187"/>
      <c r="O443" s="65"/>
      <c r="P443" s="65"/>
      <c r="Q443" s="65"/>
      <c r="R443" s="65"/>
      <c r="S443" s="65"/>
      <c r="T443" s="66"/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T443" s="18" t="s">
        <v>136</v>
      </c>
      <c r="AU443" s="18" t="s">
        <v>81</v>
      </c>
    </row>
    <row r="444" spans="1:65" s="13" customFormat="1" ht="11.25">
      <c r="B444" s="190"/>
      <c r="C444" s="191"/>
      <c r="D444" s="183" t="s">
        <v>140</v>
      </c>
      <c r="E444" s="192" t="s">
        <v>19</v>
      </c>
      <c r="F444" s="193" t="s">
        <v>590</v>
      </c>
      <c r="G444" s="191"/>
      <c r="H444" s="192" t="s">
        <v>19</v>
      </c>
      <c r="I444" s="194"/>
      <c r="J444" s="191"/>
      <c r="K444" s="191"/>
      <c r="L444" s="195"/>
      <c r="M444" s="196"/>
      <c r="N444" s="197"/>
      <c r="O444" s="197"/>
      <c r="P444" s="197"/>
      <c r="Q444" s="197"/>
      <c r="R444" s="197"/>
      <c r="S444" s="197"/>
      <c r="T444" s="198"/>
      <c r="AT444" s="199" t="s">
        <v>140</v>
      </c>
      <c r="AU444" s="199" t="s">
        <v>81</v>
      </c>
      <c r="AV444" s="13" t="s">
        <v>79</v>
      </c>
      <c r="AW444" s="13" t="s">
        <v>33</v>
      </c>
      <c r="AX444" s="13" t="s">
        <v>71</v>
      </c>
      <c r="AY444" s="199" t="s">
        <v>126</v>
      </c>
    </row>
    <row r="445" spans="1:65" s="13" customFormat="1" ht="11.25">
      <c r="B445" s="190"/>
      <c r="C445" s="191"/>
      <c r="D445" s="183" t="s">
        <v>140</v>
      </c>
      <c r="E445" s="192" t="s">
        <v>19</v>
      </c>
      <c r="F445" s="193" t="s">
        <v>591</v>
      </c>
      <c r="G445" s="191"/>
      <c r="H445" s="192" t="s">
        <v>19</v>
      </c>
      <c r="I445" s="194"/>
      <c r="J445" s="191"/>
      <c r="K445" s="191"/>
      <c r="L445" s="195"/>
      <c r="M445" s="196"/>
      <c r="N445" s="197"/>
      <c r="O445" s="197"/>
      <c r="P445" s="197"/>
      <c r="Q445" s="197"/>
      <c r="R445" s="197"/>
      <c r="S445" s="197"/>
      <c r="T445" s="198"/>
      <c r="AT445" s="199" t="s">
        <v>140</v>
      </c>
      <c r="AU445" s="199" t="s">
        <v>81</v>
      </c>
      <c r="AV445" s="13" t="s">
        <v>79</v>
      </c>
      <c r="AW445" s="13" t="s">
        <v>33</v>
      </c>
      <c r="AX445" s="13" t="s">
        <v>71</v>
      </c>
      <c r="AY445" s="199" t="s">
        <v>126</v>
      </c>
    </row>
    <row r="446" spans="1:65" s="14" customFormat="1" ht="11.25">
      <c r="B446" s="200"/>
      <c r="C446" s="201"/>
      <c r="D446" s="183" t="s">
        <v>140</v>
      </c>
      <c r="E446" s="202" t="s">
        <v>19</v>
      </c>
      <c r="F446" s="203" t="s">
        <v>592</v>
      </c>
      <c r="G446" s="201"/>
      <c r="H446" s="204">
        <v>9.5340000000000007</v>
      </c>
      <c r="I446" s="205"/>
      <c r="J446" s="201"/>
      <c r="K446" s="201"/>
      <c r="L446" s="206"/>
      <c r="M446" s="207"/>
      <c r="N446" s="208"/>
      <c r="O446" s="208"/>
      <c r="P446" s="208"/>
      <c r="Q446" s="208"/>
      <c r="R446" s="208"/>
      <c r="S446" s="208"/>
      <c r="T446" s="209"/>
      <c r="AT446" s="210" t="s">
        <v>140</v>
      </c>
      <c r="AU446" s="210" t="s">
        <v>81</v>
      </c>
      <c r="AV446" s="14" t="s">
        <v>81</v>
      </c>
      <c r="AW446" s="14" t="s">
        <v>33</v>
      </c>
      <c r="AX446" s="14" t="s">
        <v>79</v>
      </c>
      <c r="AY446" s="210" t="s">
        <v>126</v>
      </c>
    </row>
    <row r="447" spans="1:65" s="14" customFormat="1" ht="11.25">
      <c r="B447" s="200"/>
      <c r="C447" s="201"/>
      <c r="D447" s="183" t="s">
        <v>140</v>
      </c>
      <c r="E447" s="201"/>
      <c r="F447" s="203" t="s">
        <v>593</v>
      </c>
      <c r="G447" s="201"/>
      <c r="H447" s="204">
        <v>10.010999999999999</v>
      </c>
      <c r="I447" s="205"/>
      <c r="J447" s="201"/>
      <c r="K447" s="201"/>
      <c r="L447" s="206"/>
      <c r="M447" s="207"/>
      <c r="N447" s="208"/>
      <c r="O447" s="208"/>
      <c r="P447" s="208"/>
      <c r="Q447" s="208"/>
      <c r="R447" s="208"/>
      <c r="S447" s="208"/>
      <c r="T447" s="209"/>
      <c r="AT447" s="210" t="s">
        <v>140</v>
      </c>
      <c r="AU447" s="210" t="s">
        <v>81</v>
      </c>
      <c r="AV447" s="14" t="s">
        <v>81</v>
      </c>
      <c r="AW447" s="14" t="s">
        <v>4</v>
      </c>
      <c r="AX447" s="14" t="s">
        <v>79</v>
      </c>
      <c r="AY447" s="210" t="s">
        <v>126</v>
      </c>
    </row>
    <row r="448" spans="1:65" s="2" customFormat="1" ht="24.2" customHeight="1">
      <c r="A448" s="35"/>
      <c r="B448" s="36"/>
      <c r="C448" s="170" t="s">
        <v>594</v>
      </c>
      <c r="D448" s="170" t="s">
        <v>129</v>
      </c>
      <c r="E448" s="171" t="s">
        <v>595</v>
      </c>
      <c r="F448" s="172" t="s">
        <v>596</v>
      </c>
      <c r="G448" s="173" t="s">
        <v>148</v>
      </c>
      <c r="H448" s="174">
        <v>22.47</v>
      </c>
      <c r="I448" s="175"/>
      <c r="J448" s="176">
        <f>ROUND(I448*H448,2)</f>
        <v>0</v>
      </c>
      <c r="K448" s="172" t="s">
        <v>133</v>
      </c>
      <c r="L448" s="40"/>
      <c r="M448" s="177" t="s">
        <v>19</v>
      </c>
      <c r="N448" s="178" t="s">
        <v>42</v>
      </c>
      <c r="O448" s="65"/>
      <c r="P448" s="179">
        <f>O448*H448</f>
        <v>0</v>
      </c>
      <c r="Q448" s="179">
        <v>0</v>
      </c>
      <c r="R448" s="179">
        <f>Q448*H448</f>
        <v>0</v>
      </c>
      <c r="S448" s="179">
        <v>1.065E-2</v>
      </c>
      <c r="T448" s="180">
        <f>S448*H448</f>
        <v>0.23930549999999998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181" t="s">
        <v>266</v>
      </c>
      <c r="AT448" s="181" t="s">
        <v>129</v>
      </c>
      <c r="AU448" s="181" t="s">
        <v>81</v>
      </c>
      <c r="AY448" s="18" t="s">
        <v>126</v>
      </c>
      <c r="BE448" s="182">
        <f>IF(N448="základní",J448,0)</f>
        <v>0</v>
      </c>
      <c r="BF448" s="182">
        <f>IF(N448="snížená",J448,0)</f>
        <v>0</v>
      </c>
      <c r="BG448" s="182">
        <f>IF(N448="zákl. přenesená",J448,0)</f>
        <v>0</v>
      </c>
      <c r="BH448" s="182">
        <f>IF(N448="sníž. přenesená",J448,0)</f>
        <v>0</v>
      </c>
      <c r="BI448" s="182">
        <f>IF(N448="nulová",J448,0)</f>
        <v>0</v>
      </c>
      <c r="BJ448" s="18" t="s">
        <v>79</v>
      </c>
      <c r="BK448" s="182">
        <f>ROUND(I448*H448,2)</f>
        <v>0</v>
      </c>
      <c r="BL448" s="18" t="s">
        <v>266</v>
      </c>
      <c r="BM448" s="181" t="s">
        <v>597</v>
      </c>
    </row>
    <row r="449" spans="1:65" s="2" customFormat="1" ht="19.5">
      <c r="A449" s="35"/>
      <c r="B449" s="36"/>
      <c r="C449" s="37"/>
      <c r="D449" s="183" t="s">
        <v>136</v>
      </c>
      <c r="E449" s="37"/>
      <c r="F449" s="184" t="s">
        <v>598</v>
      </c>
      <c r="G449" s="37"/>
      <c r="H449" s="37"/>
      <c r="I449" s="185"/>
      <c r="J449" s="37"/>
      <c r="K449" s="37"/>
      <c r="L449" s="40"/>
      <c r="M449" s="186"/>
      <c r="N449" s="187"/>
      <c r="O449" s="65"/>
      <c r="P449" s="65"/>
      <c r="Q449" s="65"/>
      <c r="R449" s="65"/>
      <c r="S449" s="65"/>
      <c r="T449" s="66"/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T449" s="18" t="s">
        <v>136</v>
      </c>
      <c r="AU449" s="18" t="s">
        <v>81</v>
      </c>
    </row>
    <row r="450" spans="1:65" s="2" customFormat="1" ht="11.25">
      <c r="A450" s="35"/>
      <c r="B450" s="36"/>
      <c r="C450" s="37"/>
      <c r="D450" s="188" t="s">
        <v>138</v>
      </c>
      <c r="E450" s="37"/>
      <c r="F450" s="189" t="s">
        <v>599</v>
      </c>
      <c r="G450" s="37"/>
      <c r="H450" s="37"/>
      <c r="I450" s="185"/>
      <c r="J450" s="37"/>
      <c r="K450" s="37"/>
      <c r="L450" s="40"/>
      <c r="M450" s="186"/>
      <c r="N450" s="187"/>
      <c r="O450" s="65"/>
      <c r="P450" s="65"/>
      <c r="Q450" s="65"/>
      <c r="R450" s="65"/>
      <c r="S450" s="65"/>
      <c r="T450" s="66"/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T450" s="18" t="s">
        <v>138</v>
      </c>
      <c r="AU450" s="18" t="s">
        <v>81</v>
      </c>
    </row>
    <row r="451" spans="1:65" s="13" customFormat="1" ht="11.25">
      <c r="B451" s="190"/>
      <c r="C451" s="191"/>
      <c r="D451" s="183" t="s">
        <v>140</v>
      </c>
      <c r="E451" s="192" t="s">
        <v>19</v>
      </c>
      <c r="F451" s="193" t="s">
        <v>240</v>
      </c>
      <c r="G451" s="191"/>
      <c r="H451" s="192" t="s">
        <v>19</v>
      </c>
      <c r="I451" s="194"/>
      <c r="J451" s="191"/>
      <c r="K451" s="191"/>
      <c r="L451" s="195"/>
      <c r="M451" s="196"/>
      <c r="N451" s="197"/>
      <c r="O451" s="197"/>
      <c r="P451" s="197"/>
      <c r="Q451" s="197"/>
      <c r="R451" s="197"/>
      <c r="S451" s="197"/>
      <c r="T451" s="198"/>
      <c r="AT451" s="199" t="s">
        <v>140</v>
      </c>
      <c r="AU451" s="199" t="s">
        <v>81</v>
      </c>
      <c r="AV451" s="13" t="s">
        <v>79</v>
      </c>
      <c r="AW451" s="13" t="s">
        <v>33</v>
      </c>
      <c r="AX451" s="13" t="s">
        <v>71</v>
      </c>
      <c r="AY451" s="199" t="s">
        <v>126</v>
      </c>
    </row>
    <row r="452" spans="1:65" s="14" customFormat="1" ht="22.5">
      <c r="B452" s="200"/>
      <c r="C452" s="201"/>
      <c r="D452" s="183" t="s">
        <v>140</v>
      </c>
      <c r="E452" s="202" t="s">
        <v>19</v>
      </c>
      <c r="F452" s="203" t="s">
        <v>600</v>
      </c>
      <c r="G452" s="201"/>
      <c r="H452" s="204">
        <v>22.47</v>
      </c>
      <c r="I452" s="205"/>
      <c r="J452" s="201"/>
      <c r="K452" s="201"/>
      <c r="L452" s="206"/>
      <c r="M452" s="207"/>
      <c r="N452" s="208"/>
      <c r="O452" s="208"/>
      <c r="P452" s="208"/>
      <c r="Q452" s="208"/>
      <c r="R452" s="208"/>
      <c r="S452" s="208"/>
      <c r="T452" s="209"/>
      <c r="AT452" s="210" t="s">
        <v>140</v>
      </c>
      <c r="AU452" s="210" t="s">
        <v>81</v>
      </c>
      <c r="AV452" s="14" t="s">
        <v>81</v>
      </c>
      <c r="AW452" s="14" t="s">
        <v>33</v>
      </c>
      <c r="AX452" s="14" t="s">
        <v>79</v>
      </c>
      <c r="AY452" s="210" t="s">
        <v>126</v>
      </c>
    </row>
    <row r="453" spans="1:65" s="13" customFormat="1" ht="11.25">
      <c r="B453" s="190"/>
      <c r="C453" s="191"/>
      <c r="D453" s="183" t="s">
        <v>140</v>
      </c>
      <c r="E453" s="192" t="s">
        <v>19</v>
      </c>
      <c r="F453" s="193" t="s">
        <v>578</v>
      </c>
      <c r="G453" s="191"/>
      <c r="H453" s="192" t="s">
        <v>19</v>
      </c>
      <c r="I453" s="194"/>
      <c r="J453" s="191"/>
      <c r="K453" s="191"/>
      <c r="L453" s="195"/>
      <c r="M453" s="196"/>
      <c r="N453" s="197"/>
      <c r="O453" s="197"/>
      <c r="P453" s="197"/>
      <c r="Q453" s="197"/>
      <c r="R453" s="197"/>
      <c r="S453" s="197"/>
      <c r="T453" s="198"/>
      <c r="AT453" s="199" t="s">
        <v>140</v>
      </c>
      <c r="AU453" s="199" t="s">
        <v>81</v>
      </c>
      <c r="AV453" s="13" t="s">
        <v>79</v>
      </c>
      <c r="AW453" s="13" t="s">
        <v>33</v>
      </c>
      <c r="AX453" s="13" t="s">
        <v>71</v>
      </c>
      <c r="AY453" s="199" t="s">
        <v>126</v>
      </c>
    </row>
    <row r="454" spans="1:65" s="2" customFormat="1" ht="16.5" customHeight="1">
      <c r="A454" s="35"/>
      <c r="B454" s="36"/>
      <c r="C454" s="170" t="s">
        <v>169</v>
      </c>
      <c r="D454" s="170" t="s">
        <v>129</v>
      </c>
      <c r="E454" s="171" t="s">
        <v>601</v>
      </c>
      <c r="F454" s="172" t="s">
        <v>602</v>
      </c>
      <c r="G454" s="173" t="s">
        <v>148</v>
      </c>
      <c r="H454" s="174">
        <v>22.3</v>
      </c>
      <c r="I454" s="175"/>
      <c r="J454" s="176">
        <f>ROUND(I454*H454,2)</f>
        <v>0</v>
      </c>
      <c r="K454" s="172" t="s">
        <v>133</v>
      </c>
      <c r="L454" s="40"/>
      <c r="M454" s="177" t="s">
        <v>19</v>
      </c>
      <c r="N454" s="178" t="s">
        <v>42</v>
      </c>
      <c r="O454" s="65"/>
      <c r="P454" s="179">
        <f>O454*H454</f>
        <v>0</v>
      </c>
      <c r="Q454" s="179">
        <v>0</v>
      </c>
      <c r="R454" s="179">
        <f>Q454*H454</f>
        <v>0</v>
      </c>
      <c r="S454" s="179">
        <v>8.0000000000000002E-3</v>
      </c>
      <c r="T454" s="180">
        <f>S454*H454</f>
        <v>0.1784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181" t="s">
        <v>266</v>
      </c>
      <c r="AT454" s="181" t="s">
        <v>129</v>
      </c>
      <c r="AU454" s="181" t="s">
        <v>81</v>
      </c>
      <c r="AY454" s="18" t="s">
        <v>126</v>
      </c>
      <c r="BE454" s="182">
        <f>IF(N454="základní",J454,0)</f>
        <v>0</v>
      </c>
      <c r="BF454" s="182">
        <f>IF(N454="snížená",J454,0)</f>
        <v>0</v>
      </c>
      <c r="BG454" s="182">
        <f>IF(N454="zákl. přenesená",J454,0)</f>
        <v>0</v>
      </c>
      <c r="BH454" s="182">
        <f>IF(N454="sníž. přenesená",J454,0)</f>
        <v>0</v>
      </c>
      <c r="BI454" s="182">
        <f>IF(N454="nulová",J454,0)</f>
        <v>0</v>
      </c>
      <c r="BJ454" s="18" t="s">
        <v>79</v>
      </c>
      <c r="BK454" s="182">
        <f>ROUND(I454*H454,2)</f>
        <v>0</v>
      </c>
      <c r="BL454" s="18" t="s">
        <v>266</v>
      </c>
      <c r="BM454" s="181" t="s">
        <v>603</v>
      </c>
    </row>
    <row r="455" spans="1:65" s="2" customFormat="1" ht="11.25">
      <c r="A455" s="35"/>
      <c r="B455" s="36"/>
      <c r="C455" s="37"/>
      <c r="D455" s="183" t="s">
        <v>136</v>
      </c>
      <c r="E455" s="37"/>
      <c r="F455" s="184" t="s">
        <v>604</v>
      </c>
      <c r="G455" s="37"/>
      <c r="H455" s="37"/>
      <c r="I455" s="185"/>
      <c r="J455" s="37"/>
      <c r="K455" s="37"/>
      <c r="L455" s="40"/>
      <c r="M455" s="186"/>
      <c r="N455" s="187"/>
      <c r="O455" s="65"/>
      <c r="P455" s="65"/>
      <c r="Q455" s="65"/>
      <c r="R455" s="65"/>
      <c r="S455" s="65"/>
      <c r="T455" s="66"/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T455" s="18" t="s">
        <v>136</v>
      </c>
      <c r="AU455" s="18" t="s">
        <v>81</v>
      </c>
    </row>
    <row r="456" spans="1:65" s="2" customFormat="1" ht="11.25">
      <c r="A456" s="35"/>
      <c r="B456" s="36"/>
      <c r="C456" s="37"/>
      <c r="D456" s="188" t="s">
        <v>138</v>
      </c>
      <c r="E456" s="37"/>
      <c r="F456" s="189" t="s">
        <v>605</v>
      </c>
      <c r="G456" s="37"/>
      <c r="H456" s="37"/>
      <c r="I456" s="185"/>
      <c r="J456" s="37"/>
      <c r="K456" s="37"/>
      <c r="L456" s="40"/>
      <c r="M456" s="186"/>
      <c r="N456" s="187"/>
      <c r="O456" s="65"/>
      <c r="P456" s="65"/>
      <c r="Q456" s="65"/>
      <c r="R456" s="65"/>
      <c r="S456" s="65"/>
      <c r="T456" s="66"/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T456" s="18" t="s">
        <v>138</v>
      </c>
      <c r="AU456" s="18" t="s">
        <v>81</v>
      </c>
    </row>
    <row r="457" spans="1:65" s="13" customFormat="1" ht="11.25">
      <c r="B457" s="190"/>
      <c r="C457" s="191"/>
      <c r="D457" s="183" t="s">
        <v>140</v>
      </c>
      <c r="E457" s="192" t="s">
        <v>19</v>
      </c>
      <c r="F457" s="193" t="s">
        <v>240</v>
      </c>
      <c r="G457" s="191"/>
      <c r="H457" s="192" t="s">
        <v>19</v>
      </c>
      <c r="I457" s="194"/>
      <c r="J457" s="191"/>
      <c r="K457" s="191"/>
      <c r="L457" s="195"/>
      <c r="M457" s="196"/>
      <c r="N457" s="197"/>
      <c r="O457" s="197"/>
      <c r="P457" s="197"/>
      <c r="Q457" s="197"/>
      <c r="R457" s="197"/>
      <c r="S457" s="197"/>
      <c r="T457" s="198"/>
      <c r="AT457" s="199" t="s">
        <v>140</v>
      </c>
      <c r="AU457" s="199" t="s">
        <v>81</v>
      </c>
      <c r="AV457" s="13" t="s">
        <v>79</v>
      </c>
      <c r="AW457" s="13" t="s">
        <v>33</v>
      </c>
      <c r="AX457" s="13" t="s">
        <v>71</v>
      </c>
      <c r="AY457" s="199" t="s">
        <v>126</v>
      </c>
    </row>
    <row r="458" spans="1:65" s="14" customFormat="1" ht="11.25">
      <c r="B458" s="200"/>
      <c r="C458" s="201"/>
      <c r="D458" s="183" t="s">
        <v>140</v>
      </c>
      <c r="E458" s="202" t="s">
        <v>19</v>
      </c>
      <c r="F458" s="203" t="s">
        <v>606</v>
      </c>
      <c r="G458" s="201"/>
      <c r="H458" s="204">
        <v>22.3</v>
      </c>
      <c r="I458" s="205"/>
      <c r="J458" s="201"/>
      <c r="K458" s="201"/>
      <c r="L458" s="206"/>
      <c r="M458" s="207"/>
      <c r="N458" s="208"/>
      <c r="O458" s="208"/>
      <c r="P458" s="208"/>
      <c r="Q458" s="208"/>
      <c r="R458" s="208"/>
      <c r="S458" s="208"/>
      <c r="T458" s="209"/>
      <c r="AT458" s="210" t="s">
        <v>140</v>
      </c>
      <c r="AU458" s="210" t="s">
        <v>81</v>
      </c>
      <c r="AV458" s="14" t="s">
        <v>81</v>
      </c>
      <c r="AW458" s="14" t="s">
        <v>33</v>
      </c>
      <c r="AX458" s="14" t="s">
        <v>79</v>
      </c>
      <c r="AY458" s="210" t="s">
        <v>126</v>
      </c>
    </row>
    <row r="459" spans="1:65" s="13" customFormat="1" ht="11.25">
      <c r="B459" s="190"/>
      <c r="C459" s="191"/>
      <c r="D459" s="183" t="s">
        <v>140</v>
      </c>
      <c r="E459" s="192" t="s">
        <v>19</v>
      </c>
      <c r="F459" s="193" t="s">
        <v>578</v>
      </c>
      <c r="G459" s="191"/>
      <c r="H459" s="192" t="s">
        <v>19</v>
      </c>
      <c r="I459" s="194"/>
      <c r="J459" s="191"/>
      <c r="K459" s="191"/>
      <c r="L459" s="195"/>
      <c r="M459" s="196"/>
      <c r="N459" s="197"/>
      <c r="O459" s="197"/>
      <c r="P459" s="197"/>
      <c r="Q459" s="197"/>
      <c r="R459" s="197"/>
      <c r="S459" s="197"/>
      <c r="T459" s="198"/>
      <c r="AT459" s="199" t="s">
        <v>140</v>
      </c>
      <c r="AU459" s="199" t="s">
        <v>81</v>
      </c>
      <c r="AV459" s="13" t="s">
        <v>79</v>
      </c>
      <c r="AW459" s="13" t="s">
        <v>33</v>
      </c>
      <c r="AX459" s="13" t="s">
        <v>71</v>
      </c>
      <c r="AY459" s="199" t="s">
        <v>126</v>
      </c>
    </row>
    <row r="460" spans="1:65" s="2" customFormat="1" ht="33" customHeight="1">
      <c r="A460" s="35"/>
      <c r="B460" s="36"/>
      <c r="C460" s="170" t="s">
        <v>607</v>
      </c>
      <c r="D460" s="170" t="s">
        <v>129</v>
      </c>
      <c r="E460" s="171" t="s">
        <v>608</v>
      </c>
      <c r="F460" s="172" t="s">
        <v>609</v>
      </c>
      <c r="G460" s="173" t="s">
        <v>269</v>
      </c>
      <c r="H460" s="174">
        <v>3</v>
      </c>
      <c r="I460" s="175"/>
      <c r="J460" s="176">
        <f>ROUND(I460*H460,2)</f>
        <v>0</v>
      </c>
      <c r="K460" s="172" t="s">
        <v>133</v>
      </c>
      <c r="L460" s="40"/>
      <c r="M460" s="177" t="s">
        <v>19</v>
      </c>
      <c r="N460" s="178" t="s">
        <v>42</v>
      </c>
      <c r="O460" s="65"/>
      <c r="P460" s="179">
        <f>O460*H460</f>
        <v>0</v>
      </c>
      <c r="Q460" s="179">
        <v>4.5409999999999999E-2</v>
      </c>
      <c r="R460" s="179">
        <f>Q460*H460</f>
        <v>0.13622999999999999</v>
      </c>
      <c r="S460" s="179">
        <v>0.28899999999999998</v>
      </c>
      <c r="T460" s="180">
        <f>S460*H460</f>
        <v>0.86699999999999999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181" t="s">
        <v>266</v>
      </c>
      <c r="AT460" s="181" t="s">
        <v>129</v>
      </c>
      <c r="AU460" s="181" t="s">
        <v>81</v>
      </c>
      <c r="AY460" s="18" t="s">
        <v>126</v>
      </c>
      <c r="BE460" s="182">
        <f>IF(N460="základní",J460,0)</f>
        <v>0</v>
      </c>
      <c r="BF460" s="182">
        <f>IF(N460="snížená",J460,0)</f>
        <v>0</v>
      </c>
      <c r="BG460" s="182">
        <f>IF(N460="zákl. přenesená",J460,0)</f>
        <v>0</v>
      </c>
      <c r="BH460" s="182">
        <f>IF(N460="sníž. přenesená",J460,0)</f>
        <v>0</v>
      </c>
      <c r="BI460" s="182">
        <f>IF(N460="nulová",J460,0)</f>
        <v>0</v>
      </c>
      <c r="BJ460" s="18" t="s">
        <v>79</v>
      </c>
      <c r="BK460" s="182">
        <f>ROUND(I460*H460,2)</f>
        <v>0</v>
      </c>
      <c r="BL460" s="18" t="s">
        <v>266</v>
      </c>
      <c r="BM460" s="181" t="s">
        <v>610</v>
      </c>
    </row>
    <row r="461" spans="1:65" s="2" customFormat="1" ht="39">
      <c r="A461" s="35"/>
      <c r="B461" s="36"/>
      <c r="C461" s="37"/>
      <c r="D461" s="183" t="s">
        <v>136</v>
      </c>
      <c r="E461" s="37"/>
      <c r="F461" s="184" t="s">
        <v>611</v>
      </c>
      <c r="G461" s="37"/>
      <c r="H461" s="37"/>
      <c r="I461" s="185"/>
      <c r="J461" s="37"/>
      <c r="K461" s="37"/>
      <c r="L461" s="40"/>
      <c r="M461" s="186"/>
      <c r="N461" s="187"/>
      <c r="O461" s="65"/>
      <c r="P461" s="65"/>
      <c r="Q461" s="65"/>
      <c r="R461" s="65"/>
      <c r="S461" s="65"/>
      <c r="T461" s="66"/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T461" s="18" t="s">
        <v>136</v>
      </c>
      <c r="AU461" s="18" t="s">
        <v>81</v>
      </c>
    </row>
    <row r="462" spans="1:65" s="2" customFormat="1" ht="11.25">
      <c r="A462" s="35"/>
      <c r="B462" s="36"/>
      <c r="C462" s="37"/>
      <c r="D462" s="188" t="s">
        <v>138</v>
      </c>
      <c r="E462" s="37"/>
      <c r="F462" s="189" t="s">
        <v>612</v>
      </c>
      <c r="G462" s="37"/>
      <c r="H462" s="37"/>
      <c r="I462" s="185"/>
      <c r="J462" s="37"/>
      <c r="K462" s="37"/>
      <c r="L462" s="40"/>
      <c r="M462" s="186"/>
      <c r="N462" s="187"/>
      <c r="O462" s="65"/>
      <c r="P462" s="65"/>
      <c r="Q462" s="65"/>
      <c r="R462" s="65"/>
      <c r="S462" s="65"/>
      <c r="T462" s="66"/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T462" s="18" t="s">
        <v>138</v>
      </c>
      <c r="AU462" s="18" t="s">
        <v>81</v>
      </c>
    </row>
    <row r="463" spans="1:65" s="13" customFormat="1" ht="11.25">
      <c r="B463" s="190"/>
      <c r="C463" s="191"/>
      <c r="D463" s="183" t="s">
        <v>140</v>
      </c>
      <c r="E463" s="192" t="s">
        <v>19</v>
      </c>
      <c r="F463" s="193" t="s">
        <v>613</v>
      </c>
      <c r="G463" s="191"/>
      <c r="H463" s="192" t="s">
        <v>19</v>
      </c>
      <c r="I463" s="194"/>
      <c r="J463" s="191"/>
      <c r="K463" s="191"/>
      <c r="L463" s="195"/>
      <c r="M463" s="196"/>
      <c r="N463" s="197"/>
      <c r="O463" s="197"/>
      <c r="P463" s="197"/>
      <c r="Q463" s="197"/>
      <c r="R463" s="197"/>
      <c r="S463" s="197"/>
      <c r="T463" s="198"/>
      <c r="AT463" s="199" t="s">
        <v>140</v>
      </c>
      <c r="AU463" s="199" t="s">
        <v>81</v>
      </c>
      <c r="AV463" s="13" t="s">
        <v>79</v>
      </c>
      <c r="AW463" s="13" t="s">
        <v>33</v>
      </c>
      <c r="AX463" s="13" t="s">
        <v>71</v>
      </c>
      <c r="AY463" s="199" t="s">
        <v>126</v>
      </c>
    </row>
    <row r="464" spans="1:65" s="14" customFormat="1" ht="11.25">
      <c r="B464" s="200"/>
      <c r="C464" s="201"/>
      <c r="D464" s="183" t="s">
        <v>140</v>
      </c>
      <c r="E464" s="202" t="s">
        <v>19</v>
      </c>
      <c r="F464" s="203" t="s">
        <v>614</v>
      </c>
      <c r="G464" s="201"/>
      <c r="H464" s="204">
        <v>3</v>
      </c>
      <c r="I464" s="205"/>
      <c r="J464" s="201"/>
      <c r="K464" s="201"/>
      <c r="L464" s="206"/>
      <c r="M464" s="207"/>
      <c r="N464" s="208"/>
      <c r="O464" s="208"/>
      <c r="P464" s="208"/>
      <c r="Q464" s="208"/>
      <c r="R464" s="208"/>
      <c r="S464" s="208"/>
      <c r="T464" s="209"/>
      <c r="AT464" s="210" t="s">
        <v>140</v>
      </c>
      <c r="AU464" s="210" t="s">
        <v>81</v>
      </c>
      <c r="AV464" s="14" t="s">
        <v>81</v>
      </c>
      <c r="AW464" s="14" t="s">
        <v>33</v>
      </c>
      <c r="AX464" s="14" t="s">
        <v>79</v>
      </c>
      <c r="AY464" s="210" t="s">
        <v>126</v>
      </c>
    </row>
    <row r="465" spans="1:65" s="2" customFormat="1" ht="24.2" customHeight="1">
      <c r="A465" s="35"/>
      <c r="B465" s="36"/>
      <c r="C465" s="170" t="s">
        <v>232</v>
      </c>
      <c r="D465" s="170" t="s">
        <v>129</v>
      </c>
      <c r="E465" s="171" t="s">
        <v>615</v>
      </c>
      <c r="F465" s="172" t="s">
        <v>616</v>
      </c>
      <c r="G465" s="173" t="s">
        <v>458</v>
      </c>
      <c r="H465" s="232"/>
      <c r="I465" s="175"/>
      <c r="J465" s="176">
        <f>ROUND(I465*H465,2)</f>
        <v>0</v>
      </c>
      <c r="K465" s="172" t="s">
        <v>133</v>
      </c>
      <c r="L465" s="40"/>
      <c r="M465" s="177" t="s">
        <v>19</v>
      </c>
      <c r="N465" s="178" t="s">
        <v>42</v>
      </c>
      <c r="O465" s="65"/>
      <c r="P465" s="179">
        <f>O465*H465</f>
        <v>0</v>
      </c>
      <c r="Q465" s="179">
        <v>0</v>
      </c>
      <c r="R465" s="179">
        <f>Q465*H465</f>
        <v>0</v>
      </c>
      <c r="S465" s="179">
        <v>0</v>
      </c>
      <c r="T465" s="180">
        <f>S465*H465</f>
        <v>0</v>
      </c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R465" s="181" t="s">
        <v>266</v>
      </c>
      <c r="AT465" s="181" t="s">
        <v>129</v>
      </c>
      <c r="AU465" s="181" t="s">
        <v>81</v>
      </c>
      <c r="AY465" s="18" t="s">
        <v>126</v>
      </c>
      <c r="BE465" s="182">
        <f>IF(N465="základní",J465,0)</f>
        <v>0</v>
      </c>
      <c r="BF465" s="182">
        <f>IF(N465="snížená",J465,0)</f>
        <v>0</v>
      </c>
      <c r="BG465" s="182">
        <f>IF(N465="zákl. přenesená",J465,0)</f>
        <v>0</v>
      </c>
      <c r="BH465" s="182">
        <f>IF(N465="sníž. přenesená",J465,0)</f>
        <v>0</v>
      </c>
      <c r="BI465" s="182">
        <f>IF(N465="nulová",J465,0)</f>
        <v>0</v>
      </c>
      <c r="BJ465" s="18" t="s">
        <v>79</v>
      </c>
      <c r="BK465" s="182">
        <f>ROUND(I465*H465,2)</f>
        <v>0</v>
      </c>
      <c r="BL465" s="18" t="s">
        <v>266</v>
      </c>
      <c r="BM465" s="181" t="s">
        <v>617</v>
      </c>
    </row>
    <row r="466" spans="1:65" s="2" customFormat="1" ht="29.25">
      <c r="A466" s="35"/>
      <c r="B466" s="36"/>
      <c r="C466" s="37"/>
      <c r="D466" s="183" t="s">
        <v>136</v>
      </c>
      <c r="E466" s="37"/>
      <c r="F466" s="184" t="s">
        <v>618</v>
      </c>
      <c r="G466" s="37"/>
      <c r="H466" s="37"/>
      <c r="I466" s="185"/>
      <c r="J466" s="37"/>
      <c r="K466" s="37"/>
      <c r="L466" s="40"/>
      <c r="M466" s="186"/>
      <c r="N466" s="187"/>
      <c r="O466" s="65"/>
      <c r="P466" s="65"/>
      <c r="Q466" s="65"/>
      <c r="R466" s="65"/>
      <c r="S466" s="65"/>
      <c r="T466" s="66"/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T466" s="18" t="s">
        <v>136</v>
      </c>
      <c r="AU466" s="18" t="s">
        <v>81</v>
      </c>
    </row>
    <row r="467" spans="1:65" s="2" customFormat="1" ht="11.25">
      <c r="A467" s="35"/>
      <c r="B467" s="36"/>
      <c r="C467" s="37"/>
      <c r="D467" s="188" t="s">
        <v>138</v>
      </c>
      <c r="E467" s="37"/>
      <c r="F467" s="189" t="s">
        <v>619</v>
      </c>
      <c r="G467" s="37"/>
      <c r="H467" s="37"/>
      <c r="I467" s="185"/>
      <c r="J467" s="37"/>
      <c r="K467" s="37"/>
      <c r="L467" s="40"/>
      <c r="M467" s="186"/>
      <c r="N467" s="187"/>
      <c r="O467" s="65"/>
      <c r="P467" s="65"/>
      <c r="Q467" s="65"/>
      <c r="R467" s="65"/>
      <c r="S467" s="65"/>
      <c r="T467" s="66"/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T467" s="18" t="s">
        <v>138</v>
      </c>
      <c r="AU467" s="18" t="s">
        <v>81</v>
      </c>
    </row>
    <row r="468" spans="1:65" s="12" customFormat="1" ht="22.9" customHeight="1">
      <c r="B468" s="154"/>
      <c r="C468" s="155"/>
      <c r="D468" s="156" t="s">
        <v>70</v>
      </c>
      <c r="E468" s="168" t="s">
        <v>620</v>
      </c>
      <c r="F468" s="168" t="s">
        <v>621</v>
      </c>
      <c r="G468" s="155"/>
      <c r="H468" s="155"/>
      <c r="I468" s="158"/>
      <c r="J468" s="169">
        <f>BK468</f>
        <v>0</v>
      </c>
      <c r="K468" s="155"/>
      <c r="L468" s="160"/>
      <c r="M468" s="161"/>
      <c r="N468" s="162"/>
      <c r="O468" s="162"/>
      <c r="P468" s="163">
        <f>SUM(P469:P491)</f>
        <v>0</v>
      </c>
      <c r="Q468" s="162"/>
      <c r="R468" s="163">
        <f>SUM(R469:R491)</f>
        <v>0.16</v>
      </c>
      <c r="S468" s="162"/>
      <c r="T468" s="164">
        <f>SUM(T469:T491)</f>
        <v>0.06</v>
      </c>
      <c r="AR468" s="165" t="s">
        <v>81</v>
      </c>
      <c r="AT468" s="166" t="s">
        <v>70</v>
      </c>
      <c r="AU468" s="166" t="s">
        <v>79</v>
      </c>
      <c r="AY468" s="165" t="s">
        <v>126</v>
      </c>
      <c r="BK468" s="167">
        <f>SUM(BK469:BK491)</f>
        <v>0</v>
      </c>
    </row>
    <row r="469" spans="1:65" s="2" customFormat="1" ht="33" customHeight="1">
      <c r="A469" s="35"/>
      <c r="B469" s="36"/>
      <c r="C469" s="170" t="s">
        <v>264</v>
      </c>
      <c r="D469" s="170" t="s">
        <v>129</v>
      </c>
      <c r="E469" s="171" t="s">
        <v>622</v>
      </c>
      <c r="F469" s="172" t="s">
        <v>623</v>
      </c>
      <c r="G469" s="173" t="s">
        <v>269</v>
      </c>
      <c r="H469" s="174">
        <v>3</v>
      </c>
      <c r="I469" s="175"/>
      <c r="J469" s="176">
        <f>ROUND(I469*H469,2)</f>
        <v>0</v>
      </c>
      <c r="K469" s="172" t="s">
        <v>133</v>
      </c>
      <c r="L469" s="40"/>
      <c r="M469" s="177" t="s">
        <v>19</v>
      </c>
      <c r="N469" s="178" t="s">
        <v>42</v>
      </c>
      <c r="O469" s="65"/>
      <c r="P469" s="179">
        <f>O469*H469</f>
        <v>0</v>
      </c>
      <c r="Q469" s="179">
        <v>0</v>
      </c>
      <c r="R469" s="179">
        <f>Q469*H469</f>
        <v>0</v>
      </c>
      <c r="S469" s="179">
        <v>0</v>
      </c>
      <c r="T469" s="180">
        <f>S469*H469</f>
        <v>0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181" t="s">
        <v>266</v>
      </c>
      <c r="AT469" s="181" t="s">
        <v>129</v>
      </c>
      <c r="AU469" s="181" t="s">
        <v>81</v>
      </c>
      <c r="AY469" s="18" t="s">
        <v>126</v>
      </c>
      <c r="BE469" s="182">
        <f>IF(N469="základní",J469,0)</f>
        <v>0</v>
      </c>
      <c r="BF469" s="182">
        <f>IF(N469="snížená",J469,0)</f>
        <v>0</v>
      </c>
      <c r="BG469" s="182">
        <f>IF(N469="zákl. přenesená",J469,0)</f>
        <v>0</v>
      </c>
      <c r="BH469" s="182">
        <f>IF(N469="sníž. přenesená",J469,0)</f>
        <v>0</v>
      </c>
      <c r="BI469" s="182">
        <f>IF(N469="nulová",J469,0)</f>
        <v>0</v>
      </c>
      <c r="BJ469" s="18" t="s">
        <v>79</v>
      </c>
      <c r="BK469" s="182">
        <f>ROUND(I469*H469,2)</f>
        <v>0</v>
      </c>
      <c r="BL469" s="18" t="s">
        <v>266</v>
      </c>
      <c r="BM469" s="181" t="s">
        <v>624</v>
      </c>
    </row>
    <row r="470" spans="1:65" s="2" customFormat="1" ht="29.25">
      <c r="A470" s="35"/>
      <c r="B470" s="36"/>
      <c r="C470" s="37"/>
      <c r="D470" s="183" t="s">
        <v>136</v>
      </c>
      <c r="E470" s="37"/>
      <c r="F470" s="184" t="s">
        <v>625</v>
      </c>
      <c r="G470" s="37"/>
      <c r="H470" s="37"/>
      <c r="I470" s="185"/>
      <c r="J470" s="37"/>
      <c r="K470" s="37"/>
      <c r="L470" s="40"/>
      <c r="M470" s="186"/>
      <c r="N470" s="187"/>
      <c r="O470" s="65"/>
      <c r="P470" s="65"/>
      <c r="Q470" s="65"/>
      <c r="R470" s="65"/>
      <c r="S470" s="65"/>
      <c r="T470" s="66"/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T470" s="18" t="s">
        <v>136</v>
      </c>
      <c r="AU470" s="18" t="s">
        <v>81</v>
      </c>
    </row>
    <row r="471" spans="1:65" s="2" customFormat="1" ht="11.25">
      <c r="A471" s="35"/>
      <c r="B471" s="36"/>
      <c r="C471" s="37"/>
      <c r="D471" s="188" t="s">
        <v>138</v>
      </c>
      <c r="E471" s="37"/>
      <c r="F471" s="189" t="s">
        <v>626</v>
      </c>
      <c r="G471" s="37"/>
      <c r="H471" s="37"/>
      <c r="I471" s="185"/>
      <c r="J471" s="37"/>
      <c r="K471" s="37"/>
      <c r="L471" s="40"/>
      <c r="M471" s="186"/>
      <c r="N471" s="187"/>
      <c r="O471" s="65"/>
      <c r="P471" s="65"/>
      <c r="Q471" s="65"/>
      <c r="R471" s="65"/>
      <c r="S471" s="65"/>
      <c r="T471" s="66"/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T471" s="18" t="s">
        <v>138</v>
      </c>
      <c r="AU471" s="18" t="s">
        <v>81</v>
      </c>
    </row>
    <row r="472" spans="1:65" s="13" customFormat="1" ht="11.25">
      <c r="B472" s="190"/>
      <c r="C472" s="191"/>
      <c r="D472" s="183" t="s">
        <v>140</v>
      </c>
      <c r="E472" s="192" t="s">
        <v>19</v>
      </c>
      <c r="F472" s="193" t="s">
        <v>185</v>
      </c>
      <c r="G472" s="191"/>
      <c r="H472" s="192" t="s">
        <v>19</v>
      </c>
      <c r="I472" s="194"/>
      <c r="J472" s="191"/>
      <c r="K472" s="191"/>
      <c r="L472" s="195"/>
      <c r="M472" s="196"/>
      <c r="N472" s="197"/>
      <c r="O472" s="197"/>
      <c r="P472" s="197"/>
      <c r="Q472" s="197"/>
      <c r="R472" s="197"/>
      <c r="S472" s="197"/>
      <c r="T472" s="198"/>
      <c r="AT472" s="199" t="s">
        <v>140</v>
      </c>
      <c r="AU472" s="199" t="s">
        <v>81</v>
      </c>
      <c r="AV472" s="13" t="s">
        <v>79</v>
      </c>
      <c r="AW472" s="13" t="s">
        <v>33</v>
      </c>
      <c r="AX472" s="13" t="s">
        <v>71</v>
      </c>
      <c r="AY472" s="199" t="s">
        <v>126</v>
      </c>
    </row>
    <row r="473" spans="1:65" s="14" customFormat="1" ht="11.25">
      <c r="B473" s="200"/>
      <c r="C473" s="201"/>
      <c r="D473" s="183" t="s">
        <v>140</v>
      </c>
      <c r="E473" s="202" t="s">
        <v>19</v>
      </c>
      <c r="F473" s="203" t="s">
        <v>286</v>
      </c>
      <c r="G473" s="201"/>
      <c r="H473" s="204">
        <v>3</v>
      </c>
      <c r="I473" s="205"/>
      <c r="J473" s="201"/>
      <c r="K473" s="201"/>
      <c r="L473" s="206"/>
      <c r="M473" s="207"/>
      <c r="N473" s="208"/>
      <c r="O473" s="208"/>
      <c r="P473" s="208"/>
      <c r="Q473" s="208"/>
      <c r="R473" s="208"/>
      <c r="S473" s="208"/>
      <c r="T473" s="209"/>
      <c r="AT473" s="210" t="s">
        <v>140</v>
      </c>
      <c r="AU473" s="210" t="s">
        <v>81</v>
      </c>
      <c r="AV473" s="14" t="s">
        <v>81</v>
      </c>
      <c r="AW473" s="14" t="s">
        <v>33</v>
      </c>
      <c r="AX473" s="14" t="s">
        <v>79</v>
      </c>
      <c r="AY473" s="210" t="s">
        <v>126</v>
      </c>
    </row>
    <row r="474" spans="1:65" s="2" customFormat="1" ht="24.2" customHeight="1">
      <c r="A474" s="35"/>
      <c r="B474" s="36"/>
      <c r="C474" s="222" t="s">
        <v>627</v>
      </c>
      <c r="D474" s="222" t="s">
        <v>276</v>
      </c>
      <c r="E474" s="223" t="s">
        <v>628</v>
      </c>
      <c r="F474" s="224" t="s">
        <v>629</v>
      </c>
      <c r="G474" s="225" t="s">
        <v>269</v>
      </c>
      <c r="H474" s="226">
        <v>3</v>
      </c>
      <c r="I474" s="227"/>
      <c r="J474" s="228">
        <f>ROUND(I474*H474,2)</f>
        <v>0</v>
      </c>
      <c r="K474" s="224" t="s">
        <v>133</v>
      </c>
      <c r="L474" s="229"/>
      <c r="M474" s="230" t="s">
        <v>19</v>
      </c>
      <c r="N474" s="231" t="s">
        <v>42</v>
      </c>
      <c r="O474" s="65"/>
      <c r="P474" s="179">
        <f>O474*H474</f>
        <v>0</v>
      </c>
      <c r="Q474" s="179">
        <v>4.2999999999999997E-2</v>
      </c>
      <c r="R474" s="179">
        <f>Q474*H474</f>
        <v>0.129</v>
      </c>
      <c r="S474" s="179">
        <v>0</v>
      </c>
      <c r="T474" s="180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181" t="s">
        <v>386</v>
      </c>
      <c r="AT474" s="181" t="s">
        <v>276</v>
      </c>
      <c r="AU474" s="181" t="s">
        <v>81</v>
      </c>
      <c r="AY474" s="18" t="s">
        <v>126</v>
      </c>
      <c r="BE474" s="182">
        <f>IF(N474="základní",J474,0)</f>
        <v>0</v>
      </c>
      <c r="BF474" s="182">
        <f>IF(N474="snížená",J474,0)</f>
        <v>0</v>
      </c>
      <c r="BG474" s="182">
        <f>IF(N474="zákl. přenesená",J474,0)</f>
        <v>0</v>
      </c>
      <c r="BH474" s="182">
        <f>IF(N474="sníž. přenesená",J474,0)</f>
        <v>0</v>
      </c>
      <c r="BI474" s="182">
        <f>IF(N474="nulová",J474,0)</f>
        <v>0</v>
      </c>
      <c r="BJ474" s="18" t="s">
        <v>79</v>
      </c>
      <c r="BK474" s="182">
        <f>ROUND(I474*H474,2)</f>
        <v>0</v>
      </c>
      <c r="BL474" s="18" t="s">
        <v>266</v>
      </c>
      <c r="BM474" s="181" t="s">
        <v>630</v>
      </c>
    </row>
    <row r="475" spans="1:65" s="2" customFormat="1" ht="19.5">
      <c r="A475" s="35"/>
      <c r="B475" s="36"/>
      <c r="C475" s="37"/>
      <c r="D475" s="183" t="s">
        <v>136</v>
      </c>
      <c r="E475" s="37"/>
      <c r="F475" s="184" t="s">
        <v>629</v>
      </c>
      <c r="G475" s="37"/>
      <c r="H475" s="37"/>
      <c r="I475" s="185"/>
      <c r="J475" s="37"/>
      <c r="K475" s="37"/>
      <c r="L475" s="40"/>
      <c r="M475" s="186"/>
      <c r="N475" s="187"/>
      <c r="O475" s="65"/>
      <c r="P475" s="65"/>
      <c r="Q475" s="65"/>
      <c r="R475" s="65"/>
      <c r="S475" s="65"/>
      <c r="T475" s="66"/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T475" s="18" t="s">
        <v>136</v>
      </c>
      <c r="AU475" s="18" t="s">
        <v>81</v>
      </c>
    </row>
    <row r="476" spans="1:65" s="14" customFormat="1" ht="11.25">
      <c r="B476" s="200"/>
      <c r="C476" s="201"/>
      <c r="D476" s="183" t="s">
        <v>140</v>
      </c>
      <c r="E476" s="202" t="s">
        <v>19</v>
      </c>
      <c r="F476" s="203" t="s">
        <v>631</v>
      </c>
      <c r="G476" s="201"/>
      <c r="H476" s="204">
        <v>3</v>
      </c>
      <c r="I476" s="205"/>
      <c r="J476" s="201"/>
      <c r="K476" s="201"/>
      <c r="L476" s="206"/>
      <c r="M476" s="207"/>
      <c r="N476" s="208"/>
      <c r="O476" s="208"/>
      <c r="P476" s="208"/>
      <c r="Q476" s="208"/>
      <c r="R476" s="208"/>
      <c r="S476" s="208"/>
      <c r="T476" s="209"/>
      <c r="AT476" s="210" t="s">
        <v>140</v>
      </c>
      <c r="AU476" s="210" t="s">
        <v>81</v>
      </c>
      <c r="AV476" s="14" t="s">
        <v>81</v>
      </c>
      <c r="AW476" s="14" t="s">
        <v>33</v>
      </c>
      <c r="AX476" s="14" t="s">
        <v>79</v>
      </c>
      <c r="AY476" s="210" t="s">
        <v>126</v>
      </c>
    </row>
    <row r="477" spans="1:65" s="2" customFormat="1" ht="33" customHeight="1">
      <c r="A477" s="35"/>
      <c r="B477" s="36"/>
      <c r="C477" s="170" t="s">
        <v>632</v>
      </c>
      <c r="D477" s="170" t="s">
        <v>129</v>
      </c>
      <c r="E477" s="171" t="s">
        <v>633</v>
      </c>
      <c r="F477" s="172" t="s">
        <v>623</v>
      </c>
      <c r="G477" s="173" t="s">
        <v>269</v>
      </c>
      <c r="H477" s="174">
        <v>1</v>
      </c>
      <c r="I477" s="175"/>
      <c r="J477" s="176">
        <f>ROUND(I477*H477,2)</f>
        <v>0</v>
      </c>
      <c r="K477" s="172" t="s">
        <v>212</v>
      </c>
      <c r="L477" s="40"/>
      <c r="M477" s="177" t="s">
        <v>19</v>
      </c>
      <c r="N477" s="178" t="s">
        <v>42</v>
      </c>
      <c r="O477" s="65"/>
      <c r="P477" s="179">
        <f>O477*H477</f>
        <v>0</v>
      </c>
      <c r="Q477" s="179">
        <v>0</v>
      </c>
      <c r="R477" s="179">
        <f>Q477*H477</f>
        <v>0</v>
      </c>
      <c r="S477" s="179">
        <v>0</v>
      </c>
      <c r="T477" s="180">
        <f>S477*H477</f>
        <v>0</v>
      </c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R477" s="181" t="s">
        <v>266</v>
      </c>
      <c r="AT477" s="181" t="s">
        <v>129</v>
      </c>
      <c r="AU477" s="181" t="s">
        <v>81</v>
      </c>
      <c r="AY477" s="18" t="s">
        <v>126</v>
      </c>
      <c r="BE477" s="182">
        <f>IF(N477="základní",J477,0)</f>
        <v>0</v>
      </c>
      <c r="BF477" s="182">
        <f>IF(N477="snížená",J477,0)</f>
        <v>0</v>
      </c>
      <c r="BG477" s="182">
        <f>IF(N477="zákl. přenesená",J477,0)</f>
        <v>0</v>
      </c>
      <c r="BH477" s="182">
        <f>IF(N477="sníž. přenesená",J477,0)</f>
        <v>0</v>
      </c>
      <c r="BI477" s="182">
        <f>IF(N477="nulová",J477,0)</f>
        <v>0</v>
      </c>
      <c r="BJ477" s="18" t="s">
        <v>79</v>
      </c>
      <c r="BK477" s="182">
        <f>ROUND(I477*H477,2)</f>
        <v>0</v>
      </c>
      <c r="BL477" s="18" t="s">
        <v>266</v>
      </c>
      <c r="BM477" s="181" t="s">
        <v>634</v>
      </c>
    </row>
    <row r="478" spans="1:65" s="2" customFormat="1" ht="19.5">
      <c r="A478" s="35"/>
      <c r="B478" s="36"/>
      <c r="C478" s="37"/>
      <c r="D478" s="183" t="s">
        <v>136</v>
      </c>
      <c r="E478" s="37"/>
      <c r="F478" s="184" t="s">
        <v>635</v>
      </c>
      <c r="G478" s="37"/>
      <c r="H478" s="37"/>
      <c r="I478" s="185"/>
      <c r="J478" s="37"/>
      <c r="K478" s="37"/>
      <c r="L478" s="40"/>
      <c r="M478" s="186"/>
      <c r="N478" s="187"/>
      <c r="O478" s="65"/>
      <c r="P478" s="65"/>
      <c r="Q478" s="65"/>
      <c r="R478" s="65"/>
      <c r="S478" s="65"/>
      <c r="T478" s="66"/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T478" s="18" t="s">
        <v>136</v>
      </c>
      <c r="AU478" s="18" t="s">
        <v>81</v>
      </c>
    </row>
    <row r="479" spans="1:65" s="13" customFormat="1" ht="11.25">
      <c r="B479" s="190"/>
      <c r="C479" s="191"/>
      <c r="D479" s="183" t="s">
        <v>140</v>
      </c>
      <c r="E479" s="192" t="s">
        <v>19</v>
      </c>
      <c r="F479" s="193" t="s">
        <v>185</v>
      </c>
      <c r="G479" s="191"/>
      <c r="H479" s="192" t="s">
        <v>19</v>
      </c>
      <c r="I479" s="194"/>
      <c r="J479" s="191"/>
      <c r="K479" s="191"/>
      <c r="L479" s="195"/>
      <c r="M479" s="196"/>
      <c r="N479" s="197"/>
      <c r="O479" s="197"/>
      <c r="P479" s="197"/>
      <c r="Q479" s="197"/>
      <c r="R479" s="197"/>
      <c r="S479" s="197"/>
      <c r="T479" s="198"/>
      <c r="AT479" s="199" t="s">
        <v>140</v>
      </c>
      <c r="AU479" s="199" t="s">
        <v>81</v>
      </c>
      <c r="AV479" s="13" t="s">
        <v>79</v>
      </c>
      <c r="AW479" s="13" t="s">
        <v>33</v>
      </c>
      <c r="AX479" s="13" t="s">
        <v>71</v>
      </c>
      <c r="AY479" s="199" t="s">
        <v>126</v>
      </c>
    </row>
    <row r="480" spans="1:65" s="14" customFormat="1" ht="11.25">
      <c r="B480" s="200"/>
      <c r="C480" s="201"/>
      <c r="D480" s="183" t="s">
        <v>140</v>
      </c>
      <c r="E480" s="202" t="s">
        <v>19</v>
      </c>
      <c r="F480" s="203" t="s">
        <v>636</v>
      </c>
      <c r="G480" s="201"/>
      <c r="H480" s="204">
        <v>1</v>
      </c>
      <c r="I480" s="205"/>
      <c r="J480" s="201"/>
      <c r="K480" s="201"/>
      <c r="L480" s="206"/>
      <c r="M480" s="207"/>
      <c r="N480" s="208"/>
      <c r="O480" s="208"/>
      <c r="P480" s="208"/>
      <c r="Q480" s="208"/>
      <c r="R480" s="208"/>
      <c r="S480" s="208"/>
      <c r="T480" s="209"/>
      <c r="AT480" s="210" t="s">
        <v>140</v>
      </c>
      <c r="AU480" s="210" t="s">
        <v>81</v>
      </c>
      <c r="AV480" s="14" t="s">
        <v>81</v>
      </c>
      <c r="AW480" s="14" t="s">
        <v>33</v>
      </c>
      <c r="AX480" s="14" t="s">
        <v>79</v>
      </c>
      <c r="AY480" s="210" t="s">
        <v>126</v>
      </c>
    </row>
    <row r="481" spans="1:65" s="2" customFormat="1" ht="24.2" customHeight="1">
      <c r="A481" s="35"/>
      <c r="B481" s="36"/>
      <c r="C481" s="222" t="s">
        <v>637</v>
      </c>
      <c r="D481" s="222" t="s">
        <v>276</v>
      </c>
      <c r="E481" s="223" t="s">
        <v>638</v>
      </c>
      <c r="F481" s="224" t="s">
        <v>639</v>
      </c>
      <c r="G481" s="225" t="s">
        <v>269</v>
      </c>
      <c r="H481" s="226">
        <v>1</v>
      </c>
      <c r="I481" s="227"/>
      <c r="J481" s="228">
        <f>ROUND(I481*H481,2)</f>
        <v>0</v>
      </c>
      <c r="K481" s="224" t="s">
        <v>212</v>
      </c>
      <c r="L481" s="229"/>
      <c r="M481" s="230" t="s">
        <v>19</v>
      </c>
      <c r="N481" s="231" t="s">
        <v>42</v>
      </c>
      <c r="O481" s="65"/>
      <c r="P481" s="179">
        <f>O481*H481</f>
        <v>0</v>
      </c>
      <c r="Q481" s="179">
        <v>3.1E-2</v>
      </c>
      <c r="R481" s="179">
        <f>Q481*H481</f>
        <v>3.1E-2</v>
      </c>
      <c r="S481" s="179">
        <v>0</v>
      </c>
      <c r="T481" s="180">
        <f>S481*H481</f>
        <v>0</v>
      </c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R481" s="181" t="s">
        <v>386</v>
      </c>
      <c r="AT481" s="181" t="s">
        <v>276</v>
      </c>
      <c r="AU481" s="181" t="s">
        <v>81</v>
      </c>
      <c r="AY481" s="18" t="s">
        <v>126</v>
      </c>
      <c r="BE481" s="182">
        <f>IF(N481="základní",J481,0)</f>
        <v>0</v>
      </c>
      <c r="BF481" s="182">
        <f>IF(N481="snížená",J481,0)</f>
        <v>0</v>
      </c>
      <c r="BG481" s="182">
        <f>IF(N481="zákl. přenesená",J481,0)</f>
        <v>0</v>
      </c>
      <c r="BH481" s="182">
        <f>IF(N481="sníž. přenesená",J481,0)</f>
        <v>0</v>
      </c>
      <c r="BI481" s="182">
        <f>IF(N481="nulová",J481,0)</f>
        <v>0</v>
      </c>
      <c r="BJ481" s="18" t="s">
        <v>79</v>
      </c>
      <c r="BK481" s="182">
        <f>ROUND(I481*H481,2)</f>
        <v>0</v>
      </c>
      <c r="BL481" s="18" t="s">
        <v>266</v>
      </c>
      <c r="BM481" s="181" t="s">
        <v>640</v>
      </c>
    </row>
    <row r="482" spans="1:65" s="2" customFormat="1" ht="11.25">
      <c r="A482" s="35"/>
      <c r="B482" s="36"/>
      <c r="C482" s="37"/>
      <c r="D482" s="183" t="s">
        <v>136</v>
      </c>
      <c r="E482" s="37"/>
      <c r="F482" s="184" t="s">
        <v>639</v>
      </c>
      <c r="G482" s="37"/>
      <c r="H482" s="37"/>
      <c r="I482" s="185"/>
      <c r="J482" s="37"/>
      <c r="K482" s="37"/>
      <c r="L482" s="40"/>
      <c r="M482" s="186"/>
      <c r="N482" s="187"/>
      <c r="O482" s="65"/>
      <c r="P482" s="65"/>
      <c r="Q482" s="65"/>
      <c r="R482" s="65"/>
      <c r="S482" s="65"/>
      <c r="T482" s="66"/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T482" s="18" t="s">
        <v>136</v>
      </c>
      <c r="AU482" s="18" t="s">
        <v>81</v>
      </c>
    </row>
    <row r="483" spans="1:65" s="14" customFormat="1" ht="11.25">
      <c r="B483" s="200"/>
      <c r="C483" s="201"/>
      <c r="D483" s="183" t="s">
        <v>140</v>
      </c>
      <c r="E483" s="202" t="s">
        <v>19</v>
      </c>
      <c r="F483" s="203" t="s">
        <v>641</v>
      </c>
      <c r="G483" s="201"/>
      <c r="H483" s="204">
        <v>1</v>
      </c>
      <c r="I483" s="205"/>
      <c r="J483" s="201"/>
      <c r="K483" s="201"/>
      <c r="L483" s="206"/>
      <c r="M483" s="207"/>
      <c r="N483" s="208"/>
      <c r="O483" s="208"/>
      <c r="P483" s="208"/>
      <c r="Q483" s="208"/>
      <c r="R483" s="208"/>
      <c r="S483" s="208"/>
      <c r="T483" s="209"/>
      <c r="AT483" s="210" t="s">
        <v>140</v>
      </c>
      <c r="AU483" s="210" t="s">
        <v>81</v>
      </c>
      <c r="AV483" s="14" t="s">
        <v>81</v>
      </c>
      <c r="AW483" s="14" t="s">
        <v>33</v>
      </c>
      <c r="AX483" s="14" t="s">
        <v>79</v>
      </c>
      <c r="AY483" s="210" t="s">
        <v>126</v>
      </c>
    </row>
    <row r="484" spans="1:65" s="2" customFormat="1" ht="24.2" customHeight="1">
      <c r="A484" s="35"/>
      <c r="B484" s="36"/>
      <c r="C484" s="170" t="s">
        <v>642</v>
      </c>
      <c r="D484" s="170" t="s">
        <v>129</v>
      </c>
      <c r="E484" s="171" t="s">
        <v>643</v>
      </c>
      <c r="F484" s="172" t="s">
        <v>644</v>
      </c>
      <c r="G484" s="173" t="s">
        <v>269</v>
      </c>
      <c r="H484" s="174">
        <v>2</v>
      </c>
      <c r="I484" s="175"/>
      <c r="J484" s="176">
        <f>ROUND(I484*H484,2)</f>
        <v>0</v>
      </c>
      <c r="K484" s="172" t="s">
        <v>133</v>
      </c>
      <c r="L484" s="40"/>
      <c r="M484" s="177" t="s">
        <v>19</v>
      </c>
      <c r="N484" s="178" t="s">
        <v>42</v>
      </c>
      <c r="O484" s="65"/>
      <c r="P484" s="179">
        <f>O484*H484</f>
        <v>0</v>
      </c>
      <c r="Q484" s="179">
        <v>0</v>
      </c>
      <c r="R484" s="179">
        <f>Q484*H484</f>
        <v>0</v>
      </c>
      <c r="S484" s="179">
        <v>0.03</v>
      </c>
      <c r="T484" s="180">
        <f>S484*H484</f>
        <v>0.06</v>
      </c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R484" s="181" t="s">
        <v>266</v>
      </c>
      <c r="AT484" s="181" t="s">
        <v>129</v>
      </c>
      <c r="AU484" s="181" t="s">
        <v>81</v>
      </c>
      <c r="AY484" s="18" t="s">
        <v>126</v>
      </c>
      <c r="BE484" s="182">
        <f>IF(N484="základní",J484,0)</f>
        <v>0</v>
      </c>
      <c r="BF484" s="182">
        <f>IF(N484="snížená",J484,0)</f>
        <v>0</v>
      </c>
      <c r="BG484" s="182">
        <f>IF(N484="zákl. přenesená",J484,0)</f>
        <v>0</v>
      </c>
      <c r="BH484" s="182">
        <f>IF(N484="sníž. přenesená",J484,0)</f>
        <v>0</v>
      </c>
      <c r="BI484" s="182">
        <f>IF(N484="nulová",J484,0)</f>
        <v>0</v>
      </c>
      <c r="BJ484" s="18" t="s">
        <v>79</v>
      </c>
      <c r="BK484" s="182">
        <f>ROUND(I484*H484,2)</f>
        <v>0</v>
      </c>
      <c r="BL484" s="18" t="s">
        <v>266</v>
      </c>
      <c r="BM484" s="181" t="s">
        <v>645</v>
      </c>
    </row>
    <row r="485" spans="1:65" s="2" customFormat="1" ht="19.5">
      <c r="A485" s="35"/>
      <c r="B485" s="36"/>
      <c r="C485" s="37"/>
      <c r="D485" s="183" t="s">
        <v>136</v>
      </c>
      <c r="E485" s="37"/>
      <c r="F485" s="184" t="s">
        <v>646</v>
      </c>
      <c r="G485" s="37"/>
      <c r="H485" s="37"/>
      <c r="I485" s="185"/>
      <c r="J485" s="37"/>
      <c r="K485" s="37"/>
      <c r="L485" s="40"/>
      <c r="M485" s="186"/>
      <c r="N485" s="187"/>
      <c r="O485" s="65"/>
      <c r="P485" s="65"/>
      <c r="Q485" s="65"/>
      <c r="R485" s="65"/>
      <c r="S485" s="65"/>
      <c r="T485" s="66"/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T485" s="18" t="s">
        <v>136</v>
      </c>
      <c r="AU485" s="18" t="s">
        <v>81</v>
      </c>
    </row>
    <row r="486" spans="1:65" s="2" customFormat="1" ht="11.25">
      <c r="A486" s="35"/>
      <c r="B486" s="36"/>
      <c r="C486" s="37"/>
      <c r="D486" s="188" t="s">
        <v>138</v>
      </c>
      <c r="E486" s="37"/>
      <c r="F486" s="189" t="s">
        <v>647</v>
      </c>
      <c r="G486" s="37"/>
      <c r="H486" s="37"/>
      <c r="I486" s="185"/>
      <c r="J486" s="37"/>
      <c r="K486" s="37"/>
      <c r="L486" s="40"/>
      <c r="M486" s="186"/>
      <c r="N486" s="187"/>
      <c r="O486" s="65"/>
      <c r="P486" s="65"/>
      <c r="Q486" s="65"/>
      <c r="R486" s="65"/>
      <c r="S486" s="65"/>
      <c r="T486" s="66"/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T486" s="18" t="s">
        <v>138</v>
      </c>
      <c r="AU486" s="18" t="s">
        <v>81</v>
      </c>
    </row>
    <row r="487" spans="1:65" s="14" customFormat="1" ht="11.25">
      <c r="B487" s="200"/>
      <c r="C487" s="201"/>
      <c r="D487" s="183" t="s">
        <v>140</v>
      </c>
      <c r="E487" s="202" t="s">
        <v>19</v>
      </c>
      <c r="F487" s="203" t="s">
        <v>648</v>
      </c>
      <c r="G487" s="201"/>
      <c r="H487" s="204">
        <v>2</v>
      </c>
      <c r="I487" s="205"/>
      <c r="J487" s="201"/>
      <c r="K487" s="201"/>
      <c r="L487" s="206"/>
      <c r="M487" s="207"/>
      <c r="N487" s="208"/>
      <c r="O487" s="208"/>
      <c r="P487" s="208"/>
      <c r="Q487" s="208"/>
      <c r="R487" s="208"/>
      <c r="S487" s="208"/>
      <c r="T487" s="209"/>
      <c r="AT487" s="210" t="s">
        <v>140</v>
      </c>
      <c r="AU487" s="210" t="s">
        <v>81</v>
      </c>
      <c r="AV487" s="14" t="s">
        <v>81</v>
      </c>
      <c r="AW487" s="14" t="s">
        <v>33</v>
      </c>
      <c r="AX487" s="14" t="s">
        <v>79</v>
      </c>
      <c r="AY487" s="210" t="s">
        <v>126</v>
      </c>
    </row>
    <row r="488" spans="1:65" s="13" customFormat="1" ht="11.25">
      <c r="B488" s="190"/>
      <c r="C488" s="191"/>
      <c r="D488" s="183" t="s">
        <v>140</v>
      </c>
      <c r="E488" s="192" t="s">
        <v>19</v>
      </c>
      <c r="F488" s="193" t="s">
        <v>649</v>
      </c>
      <c r="G488" s="191"/>
      <c r="H488" s="192" t="s">
        <v>19</v>
      </c>
      <c r="I488" s="194"/>
      <c r="J488" s="191"/>
      <c r="K488" s="191"/>
      <c r="L488" s="195"/>
      <c r="M488" s="196"/>
      <c r="N488" s="197"/>
      <c r="O488" s="197"/>
      <c r="P488" s="197"/>
      <c r="Q488" s="197"/>
      <c r="R488" s="197"/>
      <c r="S488" s="197"/>
      <c r="T488" s="198"/>
      <c r="AT488" s="199" t="s">
        <v>140</v>
      </c>
      <c r="AU488" s="199" t="s">
        <v>81</v>
      </c>
      <c r="AV488" s="13" t="s">
        <v>79</v>
      </c>
      <c r="AW488" s="13" t="s">
        <v>33</v>
      </c>
      <c r="AX488" s="13" t="s">
        <v>71</v>
      </c>
      <c r="AY488" s="199" t="s">
        <v>126</v>
      </c>
    </row>
    <row r="489" spans="1:65" s="2" customFormat="1" ht="24.2" customHeight="1">
      <c r="A489" s="35"/>
      <c r="B489" s="36"/>
      <c r="C489" s="170" t="s">
        <v>650</v>
      </c>
      <c r="D489" s="170" t="s">
        <v>129</v>
      </c>
      <c r="E489" s="171" t="s">
        <v>651</v>
      </c>
      <c r="F489" s="172" t="s">
        <v>652</v>
      </c>
      <c r="G489" s="173" t="s">
        <v>458</v>
      </c>
      <c r="H489" s="232"/>
      <c r="I489" s="175"/>
      <c r="J489" s="176">
        <f>ROUND(I489*H489,2)</f>
        <v>0</v>
      </c>
      <c r="K489" s="172" t="s">
        <v>133</v>
      </c>
      <c r="L489" s="40"/>
      <c r="M489" s="177" t="s">
        <v>19</v>
      </c>
      <c r="N489" s="178" t="s">
        <v>42</v>
      </c>
      <c r="O489" s="65"/>
      <c r="P489" s="179">
        <f>O489*H489</f>
        <v>0</v>
      </c>
      <c r="Q489" s="179">
        <v>0</v>
      </c>
      <c r="R489" s="179">
        <f>Q489*H489</f>
        <v>0</v>
      </c>
      <c r="S489" s="179">
        <v>0</v>
      </c>
      <c r="T489" s="180">
        <f>S489*H489</f>
        <v>0</v>
      </c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R489" s="181" t="s">
        <v>266</v>
      </c>
      <c r="AT489" s="181" t="s">
        <v>129</v>
      </c>
      <c r="AU489" s="181" t="s">
        <v>81</v>
      </c>
      <c r="AY489" s="18" t="s">
        <v>126</v>
      </c>
      <c r="BE489" s="182">
        <f>IF(N489="základní",J489,0)</f>
        <v>0</v>
      </c>
      <c r="BF489" s="182">
        <f>IF(N489="snížená",J489,0)</f>
        <v>0</v>
      </c>
      <c r="BG489" s="182">
        <f>IF(N489="zákl. přenesená",J489,0)</f>
        <v>0</v>
      </c>
      <c r="BH489" s="182">
        <f>IF(N489="sníž. přenesená",J489,0)</f>
        <v>0</v>
      </c>
      <c r="BI489" s="182">
        <f>IF(N489="nulová",J489,0)</f>
        <v>0</v>
      </c>
      <c r="BJ489" s="18" t="s">
        <v>79</v>
      </c>
      <c r="BK489" s="182">
        <f>ROUND(I489*H489,2)</f>
        <v>0</v>
      </c>
      <c r="BL489" s="18" t="s">
        <v>266</v>
      </c>
      <c r="BM489" s="181" t="s">
        <v>653</v>
      </c>
    </row>
    <row r="490" spans="1:65" s="2" customFormat="1" ht="29.25">
      <c r="A490" s="35"/>
      <c r="B490" s="36"/>
      <c r="C490" s="37"/>
      <c r="D490" s="183" t="s">
        <v>136</v>
      </c>
      <c r="E490" s="37"/>
      <c r="F490" s="184" t="s">
        <v>654</v>
      </c>
      <c r="G490" s="37"/>
      <c r="H490" s="37"/>
      <c r="I490" s="185"/>
      <c r="J490" s="37"/>
      <c r="K490" s="37"/>
      <c r="L490" s="40"/>
      <c r="M490" s="186"/>
      <c r="N490" s="187"/>
      <c r="O490" s="65"/>
      <c r="P490" s="65"/>
      <c r="Q490" s="65"/>
      <c r="R490" s="65"/>
      <c r="S490" s="65"/>
      <c r="T490" s="66"/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T490" s="18" t="s">
        <v>136</v>
      </c>
      <c r="AU490" s="18" t="s">
        <v>81</v>
      </c>
    </row>
    <row r="491" spans="1:65" s="2" customFormat="1" ht="11.25">
      <c r="A491" s="35"/>
      <c r="B491" s="36"/>
      <c r="C491" s="37"/>
      <c r="D491" s="188" t="s">
        <v>138</v>
      </c>
      <c r="E491" s="37"/>
      <c r="F491" s="189" t="s">
        <v>655</v>
      </c>
      <c r="G491" s="37"/>
      <c r="H491" s="37"/>
      <c r="I491" s="185"/>
      <c r="J491" s="37"/>
      <c r="K491" s="37"/>
      <c r="L491" s="40"/>
      <c r="M491" s="186"/>
      <c r="N491" s="187"/>
      <c r="O491" s="65"/>
      <c r="P491" s="65"/>
      <c r="Q491" s="65"/>
      <c r="R491" s="65"/>
      <c r="S491" s="65"/>
      <c r="T491" s="66"/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T491" s="18" t="s">
        <v>138</v>
      </c>
      <c r="AU491" s="18" t="s">
        <v>81</v>
      </c>
    </row>
    <row r="492" spans="1:65" s="12" customFormat="1" ht="22.9" customHeight="1">
      <c r="B492" s="154"/>
      <c r="C492" s="155"/>
      <c r="D492" s="156" t="s">
        <v>70</v>
      </c>
      <c r="E492" s="168" t="s">
        <v>656</v>
      </c>
      <c r="F492" s="168" t="s">
        <v>657</v>
      </c>
      <c r="G492" s="155"/>
      <c r="H492" s="155"/>
      <c r="I492" s="158"/>
      <c r="J492" s="169">
        <f>BK492</f>
        <v>0</v>
      </c>
      <c r="K492" s="155"/>
      <c r="L492" s="160"/>
      <c r="M492" s="161"/>
      <c r="N492" s="162"/>
      <c r="O492" s="162"/>
      <c r="P492" s="163">
        <f>SUM(P493:P560)</f>
        <v>0</v>
      </c>
      <c r="Q492" s="162"/>
      <c r="R492" s="163">
        <f>SUM(R493:R560)</f>
        <v>0.74126840000000005</v>
      </c>
      <c r="S492" s="162"/>
      <c r="T492" s="164">
        <f>SUM(T493:T560)</f>
        <v>0.6</v>
      </c>
      <c r="AR492" s="165" t="s">
        <v>81</v>
      </c>
      <c r="AT492" s="166" t="s">
        <v>70</v>
      </c>
      <c r="AU492" s="166" t="s">
        <v>79</v>
      </c>
      <c r="AY492" s="165" t="s">
        <v>126</v>
      </c>
      <c r="BK492" s="167">
        <f>SUM(BK493:BK560)</f>
        <v>0</v>
      </c>
    </row>
    <row r="493" spans="1:65" s="2" customFormat="1" ht="49.15" customHeight="1">
      <c r="A493" s="35"/>
      <c r="B493" s="36"/>
      <c r="C493" s="170" t="s">
        <v>658</v>
      </c>
      <c r="D493" s="170" t="s">
        <v>129</v>
      </c>
      <c r="E493" s="171" t="s">
        <v>659</v>
      </c>
      <c r="F493" s="172" t="s">
        <v>660</v>
      </c>
      <c r="G493" s="173" t="s">
        <v>157</v>
      </c>
      <c r="H493" s="174">
        <v>15</v>
      </c>
      <c r="I493" s="175"/>
      <c r="J493" s="176">
        <f>ROUND(I493*H493,2)</f>
        <v>0</v>
      </c>
      <c r="K493" s="172" t="s">
        <v>212</v>
      </c>
      <c r="L493" s="40"/>
      <c r="M493" s="177" t="s">
        <v>19</v>
      </c>
      <c r="N493" s="178" t="s">
        <v>42</v>
      </c>
      <c r="O493" s="65"/>
      <c r="P493" s="179">
        <f>O493*H493</f>
        <v>0</v>
      </c>
      <c r="Q493" s="179">
        <v>5.0000000000000002E-5</v>
      </c>
      <c r="R493" s="179">
        <f>Q493*H493</f>
        <v>7.5000000000000002E-4</v>
      </c>
      <c r="S493" s="179">
        <v>0</v>
      </c>
      <c r="T493" s="180">
        <f>S493*H493</f>
        <v>0</v>
      </c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R493" s="181" t="s">
        <v>134</v>
      </c>
      <c r="AT493" s="181" t="s">
        <v>129</v>
      </c>
      <c r="AU493" s="181" t="s">
        <v>81</v>
      </c>
      <c r="AY493" s="18" t="s">
        <v>126</v>
      </c>
      <c r="BE493" s="182">
        <f>IF(N493="základní",J493,0)</f>
        <v>0</v>
      </c>
      <c r="BF493" s="182">
        <f>IF(N493="snížená",J493,0)</f>
        <v>0</v>
      </c>
      <c r="BG493" s="182">
        <f>IF(N493="zákl. přenesená",J493,0)</f>
        <v>0</v>
      </c>
      <c r="BH493" s="182">
        <f>IF(N493="sníž. přenesená",J493,0)</f>
        <v>0</v>
      </c>
      <c r="BI493" s="182">
        <f>IF(N493="nulová",J493,0)</f>
        <v>0</v>
      </c>
      <c r="BJ493" s="18" t="s">
        <v>79</v>
      </c>
      <c r="BK493" s="182">
        <f>ROUND(I493*H493,2)</f>
        <v>0</v>
      </c>
      <c r="BL493" s="18" t="s">
        <v>134</v>
      </c>
      <c r="BM493" s="181" t="s">
        <v>661</v>
      </c>
    </row>
    <row r="494" spans="1:65" s="2" customFormat="1" ht="29.25">
      <c r="A494" s="35"/>
      <c r="B494" s="36"/>
      <c r="C494" s="37"/>
      <c r="D494" s="183" t="s">
        <v>136</v>
      </c>
      <c r="E494" s="37"/>
      <c r="F494" s="184" t="s">
        <v>662</v>
      </c>
      <c r="G494" s="37"/>
      <c r="H494" s="37"/>
      <c r="I494" s="185"/>
      <c r="J494" s="37"/>
      <c r="K494" s="37"/>
      <c r="L494" s="40"/>
      <c r="M494" s="186"/>
      <c r="N494" s="187"/>
      <c r="O494" s="65"/>
      <c r="P494" s="65"/>
      <c r="Q494" s="65"/>
      <c r="R494" s="65"/>
      <c r="S494" s="65"/>
      <c r="T494" s="66"/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T494" s="18" t="s">
        <v>136</v>
      </c>
      <c r="AU494" s="18" t="s">
        <v>81</v>
      </c>
    </row>
    <row r="495" spans="1:65" s="13" customFormat="1" ht="11.25">
      <c r="B495" s="190"/>
      <c r="C495" s="191"/>
      <c r="D495" s="183" t="s">
        <v>140</v>
      </c>
      <c r="E495" s="192" t="s">
        <v>19</v>
      </c>
      <c r="F495" s="193" t="s">
        <v>663</v>
      </c>
      <c r="G495" s="191"/>
      <c r="H495" s="192" t="s">
        <v>19</v>
      </c>
      <c r="I495" s="194"/>
      <c r="J495" s="191"/>
      <c r="K495" s="191"/>
      <c r="L495" s="195"/>
      <c r="M495" s="196"/>
      <c r="N495" s="197"/>
      <c r="O495" s="197"/>
      <c r="P495" s="197"/>
      <c r="Q495" s="197"/>
      <c r="R495" s="197"/>
      <c r="S495" s="197"/>
      <c r="T495" s="198"/>
      <c r="AT495" s="199" t="s">
        <v>140</v>
      </c>
      <c r="AU495" s="199" t="s">
        <v>81</v>
      </c>
      <c r="AV495" s="13" t="s">
        <v>79</v>
      </c>
      <c r="AW495" s="13" t="s">
        <v>33</v>
      </c>
      <c r="AX495" s="13" t="s">
        <v>71</v>
      </c>
      <c r="AY495" s="199" t="s">
        <v>126</v>
      </c>
    </row>
    <row r="496" spans="1:65" s="13" customFormat="1" ht="22.5">
      <c r="B496" s="190"/>
      <c r="C496" s="191"/>
      <c r="D496" s="183" t="s">
        <v>140</v>
      </c>
      <c r="E496" s="192" t="s">
        <v>19</v>
      </c>
      <c r="F496" s="193" t="s">
        <v>664</v>
      </c>
      <c r="G496" s="191"/>
      <c r="H496" s="192" t="s">
        <v>19</v>
      </c>
      <c r="I496" s="194"/>
      <c r="J496" s="191"/>
      <c r="K496" s="191"/>
      <c r="L496" s="195"/>
      <c r="M496" s="196"/>
      <c r="N496" s="197"/>
      <c r="O496" s="197"/>
      <c r="P496" s="197"/>
      <c r="Q496" s="197"/>
      <c r="R496" s="197"/>
      <c r="S496" s="197"/>
      <c r="T496" s="198"/>
      <c r="AT496" s="199" t="s">
        <v>140</v>
      </c>
      <c r="AU496" s="199" t="s">
        <v>81</v>
      </c>
      <c r="AV496" s="13" t="s">
        <v>79</v>
      </c>
      <c r="AW496" s="13" t="s">
        <v>33</v>
      </c>
      <c r="AX496" s="13" t="s">
        <v>71</v>
      </c>
      <c r="AY496" s="199" t="s">
        <v>126</v>
      </c>
    </row>
    <row r="497" spans="1:65" s="13" customFormat="1" ht="22.5">
      <c r="B497" s="190"/>
      <c r="C497" s="191"/>
      <c r="D497" s="183" t="s">
        <v>140</v>
      </c>
      <c r="E497" s="192" t="s">
        <v>19</v>
      </c>
      <c r="F497" s="193" t="s">
        <v>665</v>
      </c>
      <c r="G497" s="191"/>
      <c r="H497" s="192" t="s">
        <v>19</v>
      </c>
      <c r="I497" s="194"/>
      <c r="J497" s="191"/>
      <c r="K497" s="191"/>
      <c r="L497" s="195"/>
      <c r="M497" s="196"/>
      <c r="N497" s="197"/>
      <c r="O497" s="197"/>
      <c r="P497" s="197"/>
      <c r="Q497" s="197"/>
      <c r="R497" s="197"/>
      <c r="S497" s="197"/>
      <c r="T497" s="198"/>
      <c r="AT497" s="199" t="s">
        <v>140</v>
      </c>
      <c r="AU497" s="199" t="s">
        <v>81</v>
      </c>
      <c r="AV497" s="13" t="s">
        <v>79</v>
      </c>
      <c r="AW497" s="13" t="s">
        <v>33</v>
      </c>
      <c r="AX497" s="13" t="s">
        <v>71</v>
      </c>
      <c r="AY497" s="199" t="s">
        <v>126</v>
      </c>
    </row>
    <row r="498" spans="1:65" s="14" customFormat="1" ht="11.25">
      <c r="B498" s="200"/>
      <c r="C498" s="201"/>
      <c r="D498" s="183" t="s">
        <v>140</v>
      </c>
      <c r="E498" s="202" t="s">
        <v>19</v>
      </c>
      <c r="F498" s="203" t="s">
        <v>666</v>
      </c>
      <c r="G498" s="201"/>
      <c r="H498" s="204">
        <v>15</v>
      </c>
      <c r="I498" s="205"/>
      <c r="J498" s="201"/>
      <c r="K498" s="201"/>
      <c r="L498" s="206"/>
      <c r="M498" s="207"/>
      <c r="N498" s="208"/>
      <c r="O498" s="208"/>
      <c r="P498" s="208"/>
      <c r="Q498" s="208"/>
      <c r="R498" s="208"/>
      <c r="S498" s="208"/>
      <c r="T498" s="209"/>
      <c r="AT498" s="210" t="s">
        <v>140</v>
      </c>
      <c r="AU498" s="210" t="s">
        <v>81</v>
      </c>
      <c r="AV498" s="14" t="s">
        <v>81</v>
      </c>
      <c r="AW498" s="14" t="s">
        <v>33</v>
      </c>
      <c r="AX498" s="14" t="s">
        <v>79</v>
      </c>
      <c r="AY498" s="210" t="s">
        <v>126</v>
      </c>
    </row>
    <row r="499" spans="1:65" s="2" customFormat="1" ht="62.65" customHeight="1">
      <c r="A499" s="35"/>
      <c r="B499" s="36"/>
      <c r="C499" s="170" t="s">
        <v>667</v>
      </c>
      <c r="D499" s="170" t="s">
        <v>129</v>
      </c>
      <c r="E499" s="171" t="s">
        <v>668</v>
      </c>
      <c r="F499" s="172" t="s">
        <v>669</v>
      </c>
      <c r="G499" s="173" t="s">
        <v>148</v>
      </c>
      <c r="H499" s="174">
        <v>1</v>
      </c>
      <c r="I499" s="175"/>
      <c r="J499" s="176">
        <f>ROUND(I499*H499,2)</f>
        <v>0</v>
      </c>
      <c r="K499" s="172" t="s">
        <v>212</v>
      </c>
      <c r="L499" s="40"/>
      <c r="M499" s="177" t="s">
        <v>19</v>
      </c>
      <c r="N499" s="178" t="s">
        <v>42</v>
      </c>
      <c r="O499" s="65"/>
      <c r="P499" s="179">
        <f>O499*H499</f>
        <v>0</v>
      </c>
      <c r="Q499" s="179">
        <v>9.3999999999999997E-4</v>
      </c>
      <c r="R499" s="179">
        <f>Q499*H499</f>
        <v>9.3999999999999997E-4</v>
      </c>
      <c r="S499" s="179">
        <v>0</v>
      </c>
      <c r="T499" s="180">
        <f>S499*H499</f>
        <v>0</v>
      </c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R499" s="181" t="s">
        <v>266</v>
      </c>
      <c r="AT499" s="181" t="s">
        <v>129</v>
      </c>
      <c r="AU499" s="181" t="s">
        <v>81</v>
      </c>
      <c r="AY499" s="18" t="s">
        <v>126</v>
      </c>
      <c r="BE499" s="182">
        <f>IF(N499="základní",J499,0)</f>
        <v>0</v>
      </c>
      <c r="BF499" s="182">
        <f>IF(N499="snížená",J499,0)</f>
        <v>0</v>
      </c>
      <c r="BG499" s="182">
        <f>IF(N499="zákl. přenesená",J499,0)</f>
        <v>0</v>
      </c>
      <c r="BH499" s="182">
        <f>IF(N499="sníž. přenesená",J499,0)</f>
        <v>0</v>
      </c>
      <c r="BI499" s="182">
        <f>IF(N499="nulová",J499,0)</f>
        <v>0</v>
      </c>
      <c r="BJ499" s="18" t="s">
        <v>79</v>
      </c>
      <c r="BK499" s="182">
        <f>ROUND(I499*H499,2)</f>
        <v>0</v>
      </c>
      <c r="BL499" s="18" t="s">
        <v>266</v>
      </c>
      <c r="BM499" s="181" t="s">
        <v>670</v>
      </c>
    </row>
    <row r="500" spans="1:65" s="2" customFormat="1" ht="39">
      <c r="A500" s="35"/>
      <c r="B500" s="36"/>
      <c r="C500" s="37"/>
      <c r="D500" s="183" t="s">
        <v>136</v>
      </c>
      <c r="E500" s="37"/>
      <c r="F500" s="184" t="s">
        <v>671</v>
      </c>
      <c r="G500" s="37"/>
      <c r="H500" s="37"/>
      <c r="I500" s="185"/>
      <c r="J500" s="37"/>
      <c r="K500" s="37"/>
      <c r="L500" s="40"/>
      <c r="M500" s="186"/>
      <c r="N500" s="187"/>
      <c r="O500" s="65"/>
      <c r="P500" s="65"/>
      <c r="Q500" s="65"/>
      <c r="R500" s="65"/>
      <c r="S500" s="65"/>
      <c r="T500" s="66"/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T500" s="18" t="s">
        <v>136</v>
      </c>
      <c r="AU500" s="18" t="s">
        <v>81</v>
      </c>
    </row>
    <row r="501" spans="1:65" s="14" customFormat="1" ht="11.25">
      <c r="B501" s="200"/>
      <c r="C501" s="201"/>
      <c r="D501" s="183" t="s">
        <v>140</v>
      </c>
      <c r="E501" s="202" t="s">
        <v>19</v>
      </c>
      <c r="F501" s="203" t="s">
        <v>499</v>
      </c>
      <c r="G501" s="201"/>
      <c r="H501" s="204">
        <v>1</v>
      </c>
      <c r="I501" s="205"/>
      <c r="J501" s="201"/>
      <c r="K501" s="201"/>
      <c r="L501" s="206"/>
      <c r="M501" s="207"/>
      <c r="N501" s="208"/>
      <c r="O501" s="208"/>
      <c r="P501" s="208"/>
      <c r="Q501" s="208"/>
      <c r="R501" s="208"/>
      <c r="S501" s="208"/>
      <c r="T501" s="209"/>
      <c r="AT501" s="210" t="s">
        <v>140</v>
      </c>
      <c r="AU501" s="210" t="s">
        <v>81</v>
      </c>
      <c r="AV501" s="14" t="s">
        <v>81</v>
      </c>
      <c r="AW501" s="14" t="s">
        <v>33</v>
      </c>
      <c r="AX501" s="14" t="s">
        <v>79</v>
      </c>
      <c r="AY501" s="210" t="s">
        <v>126</v>
      </c>
    </row>
    <row r="502" spans="1:65" s="2" customFormat="1" ht="33" customHeight="1">
      <c r="A502" s="35"/>
      <c r="B502" s="36"/>
      <c r="C502" s="222" t="s">
        <v>672</v>
      </c>
      <c r="D502" s="222" t="s">
        <v>276</v>
      </c>
      <c r="E502" s="223" t="s">
        <v>673</v>
      </c>
      <c r="F502" s="224" t="s">
        <v>674</v>
      </c>
      <c r="G502" s="225" t="s">
        <v>19</v>
      </c>
      <c r="H502" s="226">
        <v>1</v>
      </c>
      <c r="I502" s="227"/>
      <c r="J502" s="228">
        <f>ROUND(I502*H502,2)</f>
        <v>0</v>
      </c>
      <c r="K502" s="224" t="s">
        <v>212</v>
      </c>
      <c r="L502" s="229"/>
      <c r="M502" s="230" t="s">
        <v>19</v>
      </c>
      <c r="N502" s="231" t="s">
        <v>42</v>
      </c>
      <c r="O502" s="65"/>
      <c r="P502" s="179">
        <f>O502*H502</f>
        <v>0</v>
      </c>
      <c r="Q502" s="179">
        <v>0</v>
      </c>
      <c r="R502" s="179">
        <f>Q502*H502</f>
        <v>0</v>
      </c>
      <c r="S502" s="179">
        <v>0</v>
      </c>
      <c r="T502" s="180">
        <f>S502*H502</f>
        <v>0</v>
      </c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R502" s="181" t="s">
        <v>386</v>
      </c>
      <c r="AT502" s="181" t="s">
        <v>276</v>
      </c>
      <c r="AU502" s="181" t="s">
        <v>81</v>
      </c>
      <c r="AY502" s="18" t="s">
        <v>126</v>
      </c>
      <c r="BE502" s="182">
        <f>IF(N502="základní",J502,0)</f>
        <v>0</v>
      </c>
      <c r="BF502" s="182">
        <f>IF(N502="snížená",J502,0)</f>
        <v>0</v>
      </c>
      <c r="BG502" s="182">
        <f>IF(N502="zákl. přenesená",J502,0)</f>
        <v>0</v>
      </c>
      <c r="BH502" s="182">
        <f>IF(N502="sníž. přenesená",J502,0)</f>
        <v>0</v>
      </c>
      <c r="BI502" s="182">
        <f>IF(N502="nulová",J502,0)</f>
        <v>0</v>
      </c>
      <c r="BJ502" s="18" t="s">
        <v>79</v>
      </c>
      <c r="BK502" s="182">
        <f>ROUND(I502*H502,2)</f>
        <v>0</v>
      </c>
      <c r="BL502" s="18" t="s">
        <v>266</v>
      </c>
      <c r="BM502" s="181" t="s">
        <v>675</v>
      </c>
    </row>
    <row r="503" spans="1:65" s="2" customFormat="1" ht="19.5">
      <c r="A503" s="35"/>
      <c r="B503" s="36"/>
      <c r="C503" s="37"/>
      <c r="D503" s="183" t="s">
        <v>136</v>
      </c>
      <c r="E503" s="37"/>
      <c r="F503" s="184" t="s">
        <v>674</v>
      </c>
      <c r="G503" s="37"/>
      <c r="H503" s="37"/>
      <c r="I503" s="185"/>
      <c r="J503" s="37"/>
      <c r="K503" s="37"/>
      <c r="L503" s="40"/>
      <c r="M503" s="186"/>
      <c r="N503" s="187"/>
      <c r="O503" s="65"/>
      <c r="P503" s="65"/>
      <c r="Q503" s="65"/>
      <c r="R503" s="65"/>
      <c r="S503" s="65"/>
      <c r="T503" s="66"/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T503" s="18" t="s">
        <v>136</v>
      </c>
      <c r="AU503" s="18" t="s">
        <v>81</v>
      </c>
    </row>
    <row r="504" spans="1:65" s="13" customFormat="1" ht="11.25">
      <c r="B504" s="190"/>
      <c r="C504" s="191"/>
      <c r="D504" s="183" t="s">
        <v>140</v>
      </c>
      <c r="E504" s="192" t="s">
        <v>19</v>
      </c>
      <c r="F504" s="193" t="s">
        <v>676</v>
      </c>
      <c r="G504" s="191"/>
      <c r="H504" s="192" t="s">
        <v>19</v>
      </c>
      <c r="I504" s="194"/>
      <c r="J504" s="191"/>
      <c r="K504" s="191"/>
      <c r="L504" s="195"/>
      <c r="M504" s="196"/>
      <c r="N504" s="197"/>
      <c r="O504" s="197"/>
      <c r="P504" s="197"/>
      <c r="Q504" s="197"/>
      <c r="R504" s="197"/>
      <c r="S504" s="197"/>
      <c r="T504" s="198"/>
      <c r="AT504" s="199" t="s">
        <v>140</v>
      </c>
      <c r="AU504" s="199" t="s">
        <v>81</v>
      </c>
      <c r="AV504" s="13" t="s">
        <v>79</v>
      </c>
      <c r="AW504" s="13" t="s">
        <v>33</v>
      </c>
      <c r="AX504" s="13" t="s">
        <v>71</v>
      </c>
      <c r="AY504" s="199" t="s">
        <v>126</v>
      </c>
    </row>
    <row r="505" spans="1:65" s="14" customFormat="1" ht="11.25">
      <c r="B505" s="200"/>
      <c r="C505" s="201"/>
      <c r="D505" s="183" t="s">
        <v>140</v>
      </c>
      <c r="E505" s="202" t="s">
        <v>19</v>
      </c>
      <c r="F505" s="203" t="s">
        <v>677</v>
      </c>
      <c r="G505" s="201"/>
      <c r="H505" s="204">
        <v>1</v>
      </c>
      <c r="I505" s="205"/>
      <c r="J505" s="201"/>
      <c r="K505" s="201"/>
      <c r="L505" s="206"/>
      <c r="M505" s="207"/>
      <c r="N505" s="208"/>
      <c r="O505" s="208"/>
      <c r="P505" s="208"/>
      <c r="Q505" s="208"/>
      <c r="R505" s="208"/>
      <c r="S505" s="208"/>
      <c r="T505" s="209"/>
      <c r="AT505" s="210" t="s">
        <v>140</v>
      </c>
      <c r="AU505" s="210" t="s">
        <v>81</v>
      </c>
      <c r="AV505" s="14" t="s">
        <v>81</v>
      </c>
      <c r="AW505" s="14" t="s">
        <v>33</v>
      </c>
      <c r="AX505" s="14" t="s">
        <v>79</v>
      </c>
      <c r="AY505" s="210" t="s">
        <v>126</v>
      </c>
    </row>
    <row r="506" spans="1:65" s="2" customFormat="1" ht="24.2" customHeight="1">
      <c r="A506" s="35"/>
      <c r="B506" s="36"/>
      <c r="C506" s="170" t="s">
        <v>678</v>
      </c>
      <c r="D506" s="170" t="s">
        <v>129</v>
      </c>
      <c r="E506" s="171" t="s">
        <v>679</v>
      </c>
      <c r="F506" s="172" t="s">
        <v>680</v>
      </c>
      <c r="G506" s="173" t="s">
        <v>269</v>
      </c>
      <c r="H506" s="174">
        <v>1</v>
      </c>
      <c r="I506" s="175"/>
      <c r="J506" s="176">
        <f>ROUND(I506*H506,2)</f>
        <v>0</v>
      </c>
      <c r="K506" s="172" t="s">
        <v>133</v>
      </c>
      <c r="L506" s="40"/>
      <c r="M506" s="177" t="s">
        <v>19</v>
      </c>
      <c r="N506" s="178" t="s">
        <v>42</v>
      </c>
      <c r="O506" s="65"/>
      <c r="P506" s="179">
        <f>O506*H506</f>
        <v>0</v>
      </c>
      <c r="Q506" s="179">
        <v>0</v>
      </c>
      <c r="R506" s="179">
        <f>Q506*H506</f>
        <v>0</v>
      </c>
      <c r="S506" s="179">
        <v>0</v>
      </c>
      <c r="T506" s="180">
        <f>S506*H506</f>
        <v>0</v>
      </c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R506" s="181" t="s">
        <v>266</v>
      </c>
      <c r="AT506" s="181" t="s">
        <v>129</v>
      </c>
      <c r="AU506" s="181" t="s">
        <v>81</v>
      </c>
      <c r="AY506" s="18" t="s">
        <v>126</v>
      </c>
      <c r="BE506" s="182">
        <f>IF(N506="základní",J506,0)</f>
        <v>0</v>
      </c>
      <c r="BF506" s="182">
        <f>IF(N506="snížená",J506,0)</f>
        <v>0</v>
      </c>
      <c r="BG506" s="182">
        <f>IF(N506="zákl. přenesená",J506,0)</f>
        <v>0</v>
      </c>
      <c r="BH506" s="182">
        <f>IF(N506="sníž. přenesená",J506,0)</f>
        <v>0</v>
      </c>
      <c r="BI506" s="182">
        <f>IF(N506="nulová",J506,0)</f>
        <v>0</v>
      </c>
      <c r="BJ506" s="18" t="s">
        <v>79</v>
      </c>
      <c r="BK506" s="182">
        <f>ROUND(I506*H506,2)</f>
        <v>0</v>
      </c>
      <c r="BL506" s="18" t="s">
        <v>266</v>
      </c>
      <c r="BM506" s="181" t="s">
        <v>681</v>
      </c>
    </row>
    <row r="507" spans="1:65" s="2" customFormat="1" ht="19.5">
      <c r="A507" s="35"/>
      <c r="B507" s="36"/>
      <c r="C507" s="37"/>
      <c r="D507" s="183" t="s">
        <v>136</v>
      </c>
      <c r="E507" s="37"/>
      <c r="F507" s="184" t="s">
        <v>682</v>
      </c>
      <c r="G507" s="37"/>
      <c r="H507" s="37"/>
      <c r="I507" s="185"/>
      <c r="J507" s="37"/>
      <c r="K507" s="37"/>
      <c r="L507" s="40"/>
      <c r="M507" s="186"/>
      <c r="N507" s="187"/>
      <c r="O507" s="65"/>
      <c r="P507" s="65"/>
      <c r="Q507" s="65"/>
      <c r="R507" s="65"/>
      <c r="S507" s="65"/>
      <c r="T507" s="66"/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T507" s="18" t="s">
        <v>136</v>
      </c>
      <c r="AU507" s="18" t="s">
        <v>81</v>
      </c>
    </row>
    <row r="508" spans="1:65" s="2" customFormat="1" ht="11.25">
      <c r="A508" s="35"/>
      <c r="B508" s="36"/>
      <c r="C508" s="37"/>
      <c r="D508" s="188" t="s">
        <v>138</v>
      </c>
      <c r="E508" s="37"/>
      <c r="F508" s="189" t="s">
        <v>683</v>
      </c>
      <c r="G508" s="37"/>
      <c r="H508" s="37"/>
      <c r="I508" s="185"/>
      <c r="J508" s="37"/>
      <c r="K508" s="37"/>
      <c r="L508" s="40"/>
      <c r="M508" s="186"/>
      <c r="N508" s="187"/>
      <c r="O508" s="65"/>
      <c r="P508" s="65"/>
      <c r="Q508" s="65"/>
      <c r="R508" s="65"/>
      <c r="S508" s="65"/>
      <c r="T508" s="66"/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T508" s="18" t="s">
        <v>138</v>
      </c>
      <c r="AU508" s="18" t="s">
        <v>81</v>
      </c>
    </row>
    <row r="509" spans="1:65" s="13" customFormat="1" ht="11.25">
      <c r="B509" s="190"/>
      <c r="C509" s="191"/>
      <c r="D509" s="183" t="s">
        <v>140</v>
      </c>
      <c r="E509" s="192" t="s">
        <v>19</v>
      </c>
      <c r="F509" s="193" t="s">
        <v>185</v>
      </c>
      <c r="G509" s="191"/>
      <c r="H509" s="192" t="s">
        <v>19</v>
      </c>
      <c r="I509" s="194"/>
      <c r="J509" s="191"/>
      <c r="K509" s="191"/>
      <c r="L509" s="195"/>
      <c r="M509" s="196"/>
      <c r="N509" s="197"/>
      <c r="O509" s="197"/>
      <c r="P509" s="197"/>
      <c r="Q509" s="197"/>
      <c r="R509" s="197"/>
      <c r="S509" s="197"/>
      <c r="T509" s="198"/>
      <c r="AT509" s="199" t="s">
        <v>140</v>
      </c>
      <c r="AU509" s="199" t="s">
        <v>81</v>
      </c>
      <c r="AV509" s="13" t="s">
        <v>79</v>
      </c>
      <c r="AW509" s="13" t="s">
        <v>33</v>
      </c>
      <c r="AX509" s="13" t="s">
        <v>71</v>
      </c>
      <c r="AY509" s="199" t="s">
        <v>126</v>
      </c>
    </row>
    <row r="510" spans="1:65" s="14" customFormat="1" ht="11.25">
      <c r="B510" s="200"/>
      <c r="C510" s="201"/>
      <c r="D510" s="183" t="s">
        <v>140</v>
      </c>
      <c r="E510" s="202" t="s">
        <v>19</v>
      </c>
      <c r="F510" s="203" t="s">
        <v>274</v>
      </c>
      <c r="G510" s="201"/>
      <c r="H510" s="204">
        <v>1</v>
      </c>
      <c r="I510" s="205"/>
      <c r="J510" s="201"/>
      <c r="K510" s="201"/>
      <c r="L510" s="206"/>
      <c r="M510" s="207"/>
      <c r="N510" s="208"/>
      <c r="O510" s="208"/>
      <c r="P510" s="208"/>
      <c r="Q510" s="208"/>
      <c r="R510" s="208"/>
      <c r="S510" s="208"/>
      <c r="T510" s="209"/>
      <c r="AT510" s="210" t="s">
        <v>140</v>
      </c>
      <c r="AU510" s="210" t="s">
        <v>81</v>
      </c>
      <c r="AV510" s="14" t="s">
        <v>81</v>
      </c>
      <c r="AW510" s="14" t="s">
        <v>33</v>
      </c>
      <c r="AX510" s="14" t="s">
        <v>79</v>
      </c>
      <c r="AY510" s="210" t="s">
        <v>126</v>
      </c>
    </row>
    <row r="511" spans="1:65" s="2" customFormat="1" ht="24.2" customHeight="1">
      <c r="A511" s="35"/>
      <c r="B511" s="36"/>
      <c r="C511" s="222" t="s">
        <v>684</v>
      </c>
      <c r="D511" s="222" t="s">
        <v>276</v>
      </c>
      <c r="E511" s="223" t="s">
        <v>685</v>
      </c>
      <c r="F511" s="224" t="s">
        <v>686</v>
      </c>
      <c r="G511" s="225" t="s">
        <v>269</v>
      </c>
      <c r="H511" s="226">
        <v>1</v>
      </c>
      <c r="I511" s="227"/>
      <c r="J511" s="228">
        <f>ROUND(I511*H511,2)</f>
        <v>0</v>
      </c>
      <c r="K511" s="224" t="s">
        <v>212</v>
      </c>
      <c r="L511" s="229"/>
      <c r="M511" s="230" t="s">
        <v>19</v>
      </c>
      <c r="N511" s="231" t="s">
        <v>42</v>
      </c>
      <c r="O511" s="65"/>
      <c r="P511" s="179">
        <f>O511*H511</f>
        <v>0</v>
      </c>
      <c r="Q511" s="179">
        <v>0.18</v>
      </c>
      <c r="R511" s="179">
        <f>Q511*H511</f>
        <v>0.18</v>
      </c>
      <c r="S511" s="179">
        <v>0</v>
      </c>
      <c r="T511" s="180">
        <f>S511*H511</f>
        <v>0</v>
      </c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R511" s="181" t="s">
        <v>386</v>
      </c>
      <c r="AT511" s="181" t="s">
        <v>276</v>
      </c>
      <c r="AU511" s="181" t="s">
        <v>81</v>
      </c>
      <c r="AY511" s="18" t="s">
        <v>126</v>
      </c>
      <c r="BE511" s="182">
        <f>IF(N511="základní",J511,0)</f>
        <v>0</v>
      </c>
      <c r="BF511" s="182">
        <f>IF(N511="snížená",J511,0)</f>
        <v>0</v>
      </c>
      <c r="BG511" s="182">
        <f>IF(N511="zákl. přenesená",J511,0)</f>
        <v>0</v>
      </c>
      <c r="BH511" s="182">
        <f>IF(N511="sníž. přenesená",J511,0)</f>
        <v>0</v>
      </c>
      <c r="BI511" s="182">
        <f>IF(N511="nulová",J511,0)</f>
        <v>0</v>
      </c>
      <c r="BJ511" s="18" t="s">
        <v>79</v>
      </c>
      <c r="BK511" s="182">
        <f>ROUND(I511*H511,2)</f>
        <v>0</v>
      </c>
      <c r="BL511" s="18" t="s">
        <v>266</v>
      </c>
      <c r="BM511" s="181" t="s">
        <v>687</v>
      </c>
    </row>
    <row r="512" spans="1:65" s="2" customFormat="1" ht="19.5">
      <c r="A512" s="35"/>
      <c r="B512" s="36"/>
      <c r="C512" s="37"/>
      <c r="D512" s="183" t="s">
        <v>136</v>
      </c>
      <c r="E512" s="37"/>
      <c r="F512" s="184" t="s">
        <v>686</v>
      </c>
      <c r="G512" s="37"/>
      <c r="H512" s="37"/>
      <c r="I512" s="185"/>
      <c r="J512" s="37"/>
      <c r="K512" s="37"/>
      <c r="L512" s="40"/>
      <c r="M512" s="186"/>
      <c r="N512" s="187"/>
      <c r="O512" s="65"/>
      <c r="P512" s="65"/>
      <c r="Q512" s="65"/>
      <c r="R512" s="65"/>
      <c r="S512" s="65"/>
      <c r="T512" s="66"/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T512" s="18" t="s">
        <v>136</v>
      </c>
      <c r="AU512" s="18" t="s">
        <v>81</v>
      </c>
    </row>
    <row r="513" spans="1:65" s="13" customFormat="1" ht="11.25">
      <c r="B513" s="190"/>
      <c r="C513" s="191"/>
      <c r="D513" s="183" t="s">
        <v>140</v>
      </c>
      <c r="E513" s="192" t="s">
        <v>19</v>
      </c>
      <c r="F513" s="193" t="s">
        <v>676</v>
      </c>
      <c r="G513" s="191"/>
      <c r="H513" s="192" t="s">
        <v>19</v>
      </c>
      <c r="I513" s="194"/>
      <c r="J513" s="191"/>
      <c r="K513" s="191"/>
      <c r="L513" s="195"/>
      <c r="M513" s="196"/>
      <c r="N513" s="197"/>
      <c r="O513" s="197"/>
      <c r="P513" s="197"/>
      <c r="Q513" s="197"/>
      <c r="R513" s="197"/>
      <c r="S513" s="197"/>
      <c r="T513" s="198"/>
      <c r="AT513" s="199" t="s">
        <v>140</v>
      </c>
      <c r="AU513" s="199" t="s">
        <v>81</v>
      </c>
      <c r="AV513" s="13" t="s">
        <v>79</v>
      </c>
      <c r="AW513" s="13" t="s">
        <v>33</v>
      </c>
      <c r="AX513" s="13" t="s">
        <v>71</v>
      </c>
      <c r="AY513" s="199" t="s">
        <v>126</v>
      </c>
    </row>
    <row r="514" spans="1:65" s="14" customFormat="1" ht="11.25">
      <c r="B514" s="200"/>
      <c r="C514" s="201"/>
      <c r="D514" s="183" t="s">
        <v>140</v>
      </c>
      <c r="E514" s="202" t="s">
        <v>19</v>
      </c>
      <c r="F514" s="203" t="s">
        <v>688</v>
      </c>
      <c r="G514" s="201"/>
      <c r="H514" s="204">
        <v>1</v>
      </c>
      <c r="I514" s="205"/>
      <c r="J514" s="201"/>
      <c r="K514" s="201"/>
      <c r="L514" s="206"/>
      <c r="M514" s="207"/>
      <c r="N514" s="208"/>
      <c r="O514" s="208"/>
      <c r="P514" s="208"/>
      <c r="Q514" s="208"/>
      <c r="R514" s="208"/>
      <c r="S514" s="208"/>
      <c r="T514" s="209"/>
      <c r="AT514" s="210" t="s">
        <v>140</v>
      </c>
      <c r="AU514" s="210" t="s">
        <v>81</v>
      </c>
      <c r="AV514" s="14" t="s">
        <v>81</v>
      </c>
      <c r="AW514" s="14" t="s">
        <v>33</v>
      </c>
      <c r="AX514" s="14" t="s">
        <v>79</v>
      </c>
      <c r="AY514" s="210" t="s">
        <v>126</v>
      </c>
    </row>
    <row r="515" spans="1:65" s="13" customFormat="1" ht="11.25">
      <c r="B515" s="190"/>
      <c r="C515" s="191"/>
      <c r="D515" s="183" t="s">
        <v>140</v>
      </c>
      <c r="E515" s="192" t="s">
        <v>19</v>
      </c>
      <c r="F515" s="193" t="s">
        <v>689</v>
      </c>
      <c r="G515" s="191"/>
      <c r="H515" s="192" t="s">
        <v>19</v>
      </c>
      <c r="I515" s="194"/>
      <c r="J515" s="191"/>
      <c r="K515" s="191"/>
      <c r="L515" s="195"/>
      <c r="M515" s="196"/>
      <c r="N515" s="197"/>
      <c r="O515" s="197"/>
      <c r="P515" s="197"/>
      <c r="Q515" s="197"/>
      <c r="R515" s="197"/>
      <c r="S515" s="197"/>
      <c r="T515" s="198"/>
      <c r="AT515" s="199" t="s">
        <v>140</v>
      </c>
      <c r="AU515" s="199" t="s">
        <v>81</v>
      </c>
      <c r="AV515" s="13" t="s">
        <v>79</v>
      </c>
      <c r="AW515" s="13" t="s">
        <v>33</v>
      </c>
      <c r="AX515" s="13" t="s">
        <v>71</v>
      </c>
      <c r="AY515" s="199" t="s">
        <v>126</v>
      </c>
    </row>
    <row r="516" spans="1:65" s="2" customFormat="1" ht="21.75" customHeight="1">
      <c r="A516" s="35"/>
      <c r="B516" s="36"/>
      <c r="C516" s="170" t="s">
        <v>690</v>
      </c>
      <c r="D516" s="170" t="s">
        <v>129</v>
      </c>
      <c r="E516" s="171" t="s">
        <v>691</v>
      </c>
      <c r="F516" s="172" t="s">
        <v>692</v>
      </c>
      <c r="G516" s="173" t="s">
        <v>693</v>
      </c>
      <c r="H516" s="174">
        <v>12.8</v>
      </c>
      <c r="I516" s="175"/>
      <c r="J516" s="176">
        <f>ROUND(I516*H516,2)</f>
        <v>0</v>
      </c>
      <c r="K516" s="172" t="s">
        <v>133</v>
      </c>
      <c r="L516" s="40"/>
      <c r="M516" s="177" t="s">
        <v>19</v>
      </c>
      <c r="N516" s="178" t="s">
        <v>42</v>
      </c>
      <c r="O516" s="65"/>
      <c r="P516" s="179">
        <f>O516*H516</f>
        <v>0</v>
      </c>
      <c r="Q516" s="179">
        <v>6.9999999999999994E-5</v>
      </c>
      <c r="R516" s="179">
        <f>Q516*H516</f>
        <v>8.9599999999999999E-4</v>
      </c>
      <c r="S516" s="179">
        <v>0</v>
      </c>
      <c r="T516" s="180">
        <f>S516*H516</f>
        <v>0</v>
      </c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R516" s="181" t="s">
        <v>266</v>
      </c>
      <c r="AT516" s="181" t="s">
        <v>129</v>
      </c>
      <c r="AU516" s="181" t="s">
        <v>81</v>
      </c>
      <c r="AY516" s="18" t="s">
        <v>126</v>
      </c>
      <c r="BE516" s="182">
        <f>IF(N516="základní",J516,0)</f>
        <v>0</v>
      </c>
      <c r="BF516" s="182">
        <f>IF(N516="snížená",J516,0)</f>
        <v>0</v>
      </c>
      <c r="BG516" s="182">
        <f>IF(N516="zákl. přenesená",J516,0)</f>
        <v>0</v>
      </c>
      <c r="BH516" s="182">
        <f>IF(N516="sníž. přenesená",J516,0)</f>
        <v>0</v>
      </c>
      <c r="BI516" s="182">
        <f>IF(N516="nulová",J516,0)</f>
        <v>0</v>
      </c>
      <c r="BJ516" s="18" t="s">
        <v>79</v>
      </c>
      <c r="BK516" s="182">
        <f>ROUND(I516*H516,2)</f>
        <v>0</v>
      </c>
      <c r="BL516" s="18" t="s">
        <v>266</v>
      </c>
      <c r="BM516" s="181" t="s">
        <v>694</v>
      </c>
    </row>
    <row r="517" spans="1:65" s="2" customFormat="1" ht="19.5">
      <c r="A517" s="35"/>
      <c r="B517" s="36"/>
      <c r="C517" s="37"/>
      <c r="D517" s="183" t="s">
        <v>136</v>
      </c>
      <c r="E517" s="37"/>
      <c r="F517" s="184" t="s">
        <v>695</v>
      </c>
      <c r="G517" s="37"/>
      <c r="H517" s="37"/>
      <c r="I517" s="185"/>
      <c r="J517" s="37"/>
      <c r="K517" s="37"/>
      <c r="L517" s="40"/>
      <c r="M517" s="186"/>
      <c r="N517" s="187"/>
      <c r="O517" s="65"/>
      <c r="P517" s="65"/>
      <c r="Q517" s="65"/>
      <c r="R517" s="65"/>
      <c r="S517" s="65"/>
      <c r="T517" s="66"/>
      <c r="U517" s="35"/>
      <c r="V517" s="35"/>
      <c r="W517" s="35"/>
      <c r="X517" s="35"/>
      <c r="Y517" s="35"/>
      <c r="Z517" s="35"/>
      <c r="AA517" s="35"/>
      <c r="AB517" s="35"/>
      <c r="AC517" s="35"/>
      <c r="AD517" s="35"/>
      <c r="AE517" s="35"/>
      <c r="AT517" s="18" t="s">
        <v>136</v>
      </c>
      <c r="AU517" s="18" t="s">
        <v>81</v>
      </c>
    </row>
    <row r="518" spans="1:65" s="2" customFormat="1" ht="11.25">
      <c r="A518" s="35"/>
      <c r="B518" s="36"/>
      <c r="C518" s="37"/>
      <c r="D518" s="188" t="s">
        <v>138</v>
      </c>
      <c r="E518" s="37"/>
      <c r="F518" s="189" t="s">
        <v>696</v>
      </c>
      <c r="G518" s="37"/>
      <c r="H518" s="37"/>
      <c r="I518" s="185"/>
      <c r="J518" s="37"/>
      <c r="K518" s="37"/>
      <c r="L518" s="40"/>
      <c r="M518" s="186"/>
      <c r="N518" s="187"/>
      <c r="O518" s="65"/>
      <c r="P518" s="65"/>
      <c r="Q518" s="65"/>
      <c r="R518" s="65"/>
      <c r="S518" s="65"/>
      <c r="T518" s="66"/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T518" s="18" t="s">
        <v>138</v>
      </c>
      <c r="AU518" s="18" t="s">
        <v>81</v>
      </c>
    </row>
    <row r="519" spans="1:65" s="13" customFormat="1" ht="11.25">
      <c r="B519" s="190"/>
      <c r="C519" s="191"/>
      <c r="D519" s="183" t="s">
        <v>140</v>
      </c>
      <c r="E519" s="192" t="s">
        <v>19</v>
      </c>
      <c r="F519" s="193" t="s">
        <v>273</v>
      </c>
      <c r="G519" s="191"/>
      <c r="H519" s="192" t="s">
        <v>19</v>
      </c>
      <c r="I519" s="194"/>
      <c r="J519" s="191"/>
      <c r="K519" s="191"/>
      <c r="L519" s="195"/>
      <c r="M519" s="196"/>
      <c r="N519" s="197"/>
      <c r="O519" s="197"/>
      <c r="P519" s="197"/>
      <c r="Q519" s="197"/>
      <c r="R519" s="197"/>
      <c r="S519" s="197"/>
      <c r="T519" s="198"/>
      <c r="AT519" s="199" t="s">
        <v>140</v>
      </c>
      <c r="AU519" s="199" t="s">
        <v>81</v>
      </c>
      <c r="AV519" s="13" t="s">
        <v>79</v>
      </c>
      <c r="AW519" s="13" t="s">
        <v>33</v>
      </c>
      <c r="AX519" s="13" t="s">
        <v>71</v>
      </c>
      <c r="AY519" s="199" t="s">
        <v>126</v>
      </c>
    </row>
    <row r="520" spans="1:65" s="14" customFormat="1" ht="11.25">
      <c r="B520" s="200"/>
      <c r="C520" s="201"/>
      <c r="D520" s="183" t="s">
        <v>140</v>
      </c>
      <c r="E520" s="202" t="s">
        <v>19</v>
      </c>
      <c r="F520" s="203" t="s">
        <v>697</v>
      </c>
      <c r="G520" s="201"/>
      <c r="H520" s="204">
        <v>12.8</v>
      </c>
      <c r="I520" s="205"/>
      <c r="J520" s="201"/>
      <c r="K520" s="201"/>
      <c r="L520" s="206"/>
      <c r="M520" s="207"/>
      <c r="N520" s="208"/>
      <c r="O520" s="208"/>
      <c r="P520" s="208"/>
      <c r="Q520" s="208"/>
      <c r="R520" s="208"/>
      <c r="S520" s="208"/>
      <c r="T520" s="209"/>
      <c r="AT520" s="210" t="s">
        <v>140</v>
      </c>
      <c r="AU520" s="210" t="s">
        <v>81</v>
      </c>
      <c r="AV520" s="14" t="s">
        <v>81</v>
      </c>
      <c r="AW520" s="14" t="s">
        <v>33</v>
      </c>
      <c r="AX520" s="14" t="s">
        <v>79</v>
      </c>
      <c r="AY520" s="210" t="s">
        <v>126</v>
      </c>
    </row>
    <row r="521" spans="1:65" s="2" customFormat="1" ht="24.2" customHeight="1">
      <c r="A521" s="35"/>
      <c r="B521" s="36"/>
      <c r="C521" s="222" t="s">
        <v>698</v>
      </c>
      <c r="D521" s="222" t="s">
        <v>276</v>
      </c>
      <c r="E521" s="223" t="s">
        <v>699</v>
      </c>
      <c r="F521" s="224" t="s">
        <v>700</v>
      </c>
      <c r="G521" s="225" t="s">
        <v>269</v>
      </c>
      <c r="H521" s="226">
        <v>1</v>
      </c>
      <c r="I521" s="227"/>
      <c r="J521" s="228">
        <f>ROUND(I521*H521,2)</f>
        <v>0</v>
      </c>
      <c r="K521" s="224" t="s">
        <v>212</v>
      </c>
      <c r="L521" s="229"/>
      <c r="M521" s="230" t="s">
        <v>19</v>
      </c>
      <c r="N521" s="231" t="s">
        <v>42</v>
      </c>
      <c r="O521" s="65"/>
      <c r="P521" s="179">
        <f>O521*H521</f>
        <v>0</v>
      </c>
      <c r="Q521" s="179">
        <v>0</v>
      </c>
      <c r="R521" s="179">
        <f>Q521*H521</f>
        <v>0</v>
      </c>
      <c r="S521" s="179">
        <v>0</v>
      </c>
      <c r="T521" s="180">
        <f>S521*H521</f>
        <v>0</v>
      </c>
      <c r="U521" s="35"/>
      <c r="V521" s="35"/>
      <c r="W521" s="35"/>
      <c r="X521" s="35"/>
      <c r="Y521" s="35"/>
      <c r="Z521" s="35"/>
      <c r="AA521" s="35"/>
      <c r="AB521" s="35"/>
      <c r="AC521" s="35"/>
      <c r="AD521" s="35"/>
      <c r="AE521" s="35"/>
      <c r="AR521" s="181" t="s">
        <v>386</v>
      </c>
      <c r="AT521" s="181" t="s">
        <v>276</v>
      </c>
      <c r="AU521" s="181" t="s">
        <v>81</v>
      </c>
      <c r="AY521" s="18" t="s">
        <v>126</v>
      </c>
      <c r="BE521" s="182">
        <f>IF(N521="základní",J521,0)</f>
        <v>0</v>
      </c>
      <c r="BF521" s="182">
        <f>IF(N521="snížená",J521,0)</f>
        <v>0</v>
      </c>
      <c r="BG521" s="182">
        <f>IF(N521="zákl. přenesená",J521,0)</f>
        <v>0</v>
      </c>
      <c r="BH521" s="182">
        <f>IF(N521="sníž. přenesená",J521,0)</f>
        <v>0</v>
      </c>
      <c r="BI521" s="182">
        <f>IF(N521="nulová",J521,0)</f>
        <v>0</v>
      </c>
      <c r="BJ521" s="18" t="s">
        <v>79</v>
      </c>
      <c r="BK521" s="182">
        <f>ROUND(I521*H521,2)</f>
        <v>0</v>
      </c>
      <c r="BL521" s="18" t="s">
        <v>266</v>
      </c>
      <c r="BM521" s="181" t="s">
        <v>701</v>
      </c>
    </row>
    <row r="522" spans="1:65" s="2" customFormat="1" ht="11.25">
      <c r="A522" s="35"/>
      <c r="B522" s="36"/>
      <c r="C522" s="37"/>
      <c r="D522" s="183" t="s">
        <v>136</v>
      </c>
      <c r="E522" s="37"/>
      <c r="F522" s="184" t="s">
        <v>700</v>
      </c>
      <c r="G522" s="37"/>
      <c r="H522" s="37"/>
      <c r="I522" s="185"/>
      <c r="J522" s="37"/>
      <c r="K522" s="37"/>
      <c r="L522" s="40"/>
      <c r="M522" s="186"/>
      <c r="N522" s="187"/>
      <c r="O522" s="65"/>
      <c r="P522" s="65"/>
      <c r="Q522" s="65"/>
      <c r="R522" s="65"/>
      <c r="S522" s="65"/>
      <c r="T522" s="66"/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T522" s="18" t="s">
        <v>136</v>
      </c>
      <c r="AU522" s="18" t="s">
        <v>81</v>
      </c>
    </row>
    <row r="523" spans="1:65" s="14" customFormat="1" ht="11.25">
      <c r="B523" s="200"/>
      <c r="C523" s="201"/>
      <c r="D523" s="183" t="s">
        <v>140</v>
      </c>
      <c r="E523" s="202" t="s">
        <v>19</v>
      </c>
      <c r="F523" s="203" t="s">
        <v>702</v>
      </c>
      <c r="G523" s="201"/>
      <c r="H523" s="204">
        <v>1</v>
      </c>
      <c r="I523" s="205"/>
      <c r="J523" s="201"/>
      <c r="K523" s="201"/>
      <c r="L523" s="206"/>
      <c r="M523" s="207"/>
      <c r="N523" s="208"/>
      <c r="O523" s="208"/>
      <c r="P523" s="208"/>
      <c r="Q523" s="208"/>
      <c r="R523" s="208"/>
      <c r="S523" s="208"/>
      <c r="T523" s="209"/>
      <c r="AT523" s="210" t="s">
        <v>140</v>
      </c>
      <c r="AU523" s="210" t="s">
        <v>81</v>
      </c>
      <c r="AV523" s="14" t="s">
        <v>81</v>
      </c>
      <c r="AW523" s="14" t="s">
        <v>33</v>
      </c>
      <c r="AX523" s="14" t="s">
        <v>79</v>
      </c>
      <c r="AY523" s="210" t="s">
        <v>126</v>
      </c>
    </row>
    <row r="524" spans="1:65" s="2" customFormat="1" ht="24.2" customHeight="1">
      <c r="A524" s="35"/>
      <c r="B524" s="36"/>
      <c r="C524" s="170" t="s">
        <v>703</v>
      </c>
      <c r="D524" s="170" t="s">
        <v>129</v>
      </c>
      <c r="E524" s="171" t="s">
        <v>704</v>
      </c>
      <c r="F524" s="172" t="s">
        <v>705</v>
      </c>
      <c r="G524" s="173" t="s">
        <v>693</v>
      </c>
      <c r="H524" s="174">
        <v>138.84</v>
      </c>
      <c r="I524" s="175"/>
      <c r="J524" s="176">
        <f>ROUND(I524*H524,2)</f>
        <v>0</v>
      </c>
      <c r="K524" s="172" t="s">
        <v>133</v>
      </c>
      <c r="L524" s="40"/>
      <c r="M524" s="177" t="s">
        <v>19</v>
      </c>
      <c r="N524" s="178" t="s">
        <v>42</v>
      </c>
      <c r="O524" s="65"/>
      <c r="P524" s="179">
        <f>O524*H524</f>
        <v>0</v>
      </c>
      <c r="Q524" s="179">
        <v>6.0000000000000002E-5</v>
      </c>
      <c r="R524" s="179">
        <f>Q524*H524</f>
        <v>8.3304E-3</v>
      </c>
      <c r="S524" s="179">
        <v>0</v>
      </c>
      <c r="T524" s="180">
        <f>S524*H524</f>
        <v>0</v>
      </c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R524" s="181" t="s">
        <v>266</v>
      </c>
      <c r="AT524" s="181" t="s">
        <v>129</v>
      </c>
      <c r="AU524" s="181" t="s">
        <v>81</v>
      </c>
      <c r="AY524" s="18" t="s">
        <v>126</v>
      </c>
      <c r="BE524" s="182">
        <f>IF(N524="základní",J524,0)</f>
        <v>0</v>
      </c>
      <c r="BF524" s="182">
        <f>IF(N524="snížená",J524,0)</f>
        <v>0</v>
      </c>
      <c r="BG524" s="182">
        <f>IF(N524="zákl. přenesená",J524,0)</f>
        <v>0</v>
      </c>
      <c r="BH524" s="182">
        <f>IF(N524="sníž. přenesená",J524,0)</f>
        <v>0</v>
      </c>
      <c r="BI524" s="182">
        <f>IF(N524="nulová",J524,0)</f>
        <v>0</v>
      </c>
      <c r="BJ524" s="18" t="s">
        <v>79</v>
      </c>
      <c r="BK524" s="182">
        <f>ROUND(I524*H524,2)</f>
        <v>0</v>
      </c>
      <c r="BL524" s="18" t="s">
        <v>266</v>
      </c>
      <c r="BM524" s="181" t="s">
        <v>706</v>
      </c>
    </row>
    <row r="525" spans="1:65" s="2" customFormat="1" ht="19.5">
      <c r="A525" s="35"/>
      <c r="B525" s="36"/>
      <c r="C525" s="37"/>
      <c r="D525" s="183" t="s">
        <v>136</v>
      </c>
      <c r="E525" s="37"/>
      <c r="F525" s="184" t="s">
        <v>707</v>
      </c>
      <c r="G525" s="37"/>
      <c r="H525" s="37"/>
      <c r="I525" s="185"/>
      <c r="J525" s="37"/>
      <c r="K525" s="37"/>
      <c r="L525" s="40"/>
      <c r="M525" s="186"/>
      <c r="N525" s="187"/>
      <c r="O525" s="65"/>
      <c r="P525" s="65"/>
      <c r="Q525" s="65"/>
      <c r="R525" s="65"/>
      <c r="S525" s="65"/>
      <c r="T525" s="66"/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T525" s="18" t="s">
        <v>136</v>
      </c>
      <c r="AU525" s="18" t="s">
        <v>81</v>
      </c>
    </row>
    <row r="526" spans="1:65" s="2" customFormat="1" ht="11.25">
      <c r="A526" s="35"/>
      <c r="B526" s="36"/>
      <c r="C526" s="37"/>
      <c r="D526" s="188" t="s">
        <v>138</v>
      </c>
      <c r="E526" s="37"/>
      <c r="F526" s="189" t="s">
        <v>708</v>
      </c>
      <c r="G526" s="37"/>
      <c r="H526" s="37"/>
      <c r="I526" s="185"/>
      <c r="J526" s="37"/>
      <c r="K526" s="37"/>
      <c r="L526" s="40"/>
      <c r="M526" s="186"/>
      <c r="N526" s="187"/>
      <c r="O526" s="65"/>
      <c r="P526" s="65"/>
      <c r="Q526" s="65"/>
      <c r="R526" s="65"/>
      <c r="S526" s="65"/>
      <c r="T526" s="66"/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T526" s="18" t="s">
        <v>138</v>
      </c>
      <c r="AU526" s="18" t="s">
        <v>81</v>
      </c>
    </row>
    <row r="527" spans="1:65" s="13" customFormat="1" ht="11.25">
      <c r="B527" s="190"/>
      <c r="C527" s="191"/>
      <c r="D527" s="183" t="s">
        <v>140</v>
      </c>
      <c r="E527" s="192" t="s">
        <v>19</v>
      </c>
      <c r="F527" s="193" t="s">
        <v>185</v>
      </c>
      <c r="G527" s="191"/>
      <c r="H527" s="192" t="s">
        <v>19</v>
      </c>
      <c r="I527" s="194"/>
      <c r="J527" s="191"/>
      <c r="K527" s="191"/>
      <c r="L527" s="195"/>
      <c r="M527" s="196"/>
      <c r="N527" s="197"/>
      <c r="O527" s="197"/>
      <c r="P527" s="197"/>
      <c r="Q527" s="197"/>
      <c r="R527" s="197"/>
      <c r="S527" s="197"/>
      <c r="T527" s="198"/>
      <c r="AT527" s="199" t="s">
        <v>140</v>
      </c>
      <c r="AU527" s="199" t="s">
        <v>81</v>
      </c>
      <c r="AV527" s="13" t="s">
        <v>79</v>
      </c>
      <c r="AW527" s="13" t="s">
        <v>33</v>
      </c>
      <c r="AX527" s="13" t="s">
        <v>71</v>
      </c>
      <c r="AY527" s="199" t="s">
        <v>126</v>
      </c>
    </row>
    <row r="528" spans="1:65" s="13" customFormat="1" ht="11.25">
      <c r="B528" s="190"/>
      <c r="C528" s="191"/>
      <c r="D528" s="183" t="s">
        <v>140</v>
      </c>
      <c r="E528" s="192" t="s">
        <v>19</v>
      </c>
      <c r="F528" s="193" t="s">
        <v>709</v>
      </c>
      <c r="G528" s="191"/>
      <c r="H528" s="192" t="s">
        <v>19</v>
      </c>
      <c r="I528" s="194"/>
      <c r="J528" s="191"/>
      <c r="K528" s="191"/>
      <c r="L528" s="195"/>
      <c r="M528" s="196"/>
      <c r="N528" s="197"/>
      <c r="O528" s="197"/>
      <c r="P528" s="197"/>
      <c r="Q528" s="197"/>
      <c r="R528" s="197"/>
      <c r="S528" s="197"/>
      <c r="T528" s="198"/>
      <c r="AT528" s="199" t="s">
        <v>140</v>
      </c>
      <c r="AU528" s="199" t="s">
        <v>81</v>
      </c>
      <c r="AV528" s="13" t="s">
        <v>79</v>
      </c>
      <c r="AW528" s="13" t="s">
        <v>33</v>
      </c>
      <c r="AX528" s="13" t="s">
        <v>71</v>
      </c>
      <c r="AY528" s="199" t="s">
        <v>126</v>
      </c>
    </row>
    <row r="529" spans="1:65" s="14" customFormat="1" ht="11.25">
      <c r="B529" s="200"/>
      <c r="C529" s="201"/>
      <c r="D529" s="183" t="s">
        <v>140</v>
      </c>
      <c r="E529" s="202" t="s">
        <v>19</v>
      </c>
      <c r="F529" s="203" t="s">
        <v>710</v>
      </c>
      <c r="G529" s="201"/>
      <c r="H529" s="204">
        <v>138.84</v>
      </c>
      <c r="I529" s="205"/>
      <c r="J529" s="201"/>
      <c r="K529" s="201"/>
      <c r="L529" s="206"/>
      <c r="M529" s="207"/>
      <c r="N529" s="208"/>
      <c r="O529" s="208"/>
      <c r="P529" s="208"/>
      <c r="Q529" s="208"/>
      <c r="R529" s="208"/>
      <c r="S529" s="208"/>
      <c r="T529" s="209"/>
      <c r="AT529" s="210" t="s">
        <v>140</v>
      </c>
      <c r="AU529" s="210" t="s">
        <v>81</v>
      </c>
      <c r="AV529" s="14" t="s">
        <v>81</v>
      </c>
      <c r="AW529" s="14" t="s">
        <v>33</v>
      </c>
      <c r="AX529" s="14" t="s">
        <v>79</v>
      </c>
      <c r="AY529" s="210" t="s">
        <v>126</v>
      </c>
    </row>
    <row r="530" spans="1:65" s="2" customFormat="1" ht="24.2" customHeight="1">
      <c r="A530" s="35"/>
      <c r="B530" s="36"/>
      <c r="C530" s="222" t="s">
        <v>711</v>
      </c>
      <c r="D530" s="222" t="s">
        <v>276</v>
      </c>
      <c r="E530" s="223" t="s">
        <v>712</v>
      </c>
      <c r="F530" s="224" t="s">
        <v>713</v>
      </c>
      <c r="G530" s="225" t="s">
        <v>132</v>
      </c>
      <c r="H530" s="226">
        <v>0.15</v>
      </c>
      <c r="I530" s="227"/>
      <c r="J530" s="228">
        <f>ROUND(I530*H530,2)</f>
        <v>0</v>
      </c>
      <c r="K530" s="224" t="s">
        <v>212</v>
      </c>
      <c r="L530" s="229"/>
      <c r="M530" s="230" t="s">
        <v>19</v>
      </c>
      <c r="N530" s="231" t="s">
        <v>42</v>
      </c>
      <c r="O530" s="65"/>
      <c r="P530" s="179">
        <f>O530*H530</f>
        <v>0</v>
      </c>
      <c r="Q530" s="179">
        <v>0</v>
      </c>
      <c r="R530" s="179">
        <f>Q530*H530</f>
        <v>0</v>
      </c>
      <c r="S530" s="179">
        <v>0</v>
      </c>
      <c r="T530" s="180">
        <f>S530*H530</f>
        <v>0</v>
      </c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R530" s="181" t="s">
        <v>386</v>
      </c>
      <c r="AT530" s="181" t="s">
        <v>276</v>
      </c>
      <c r="AU530" s="181" t="s">
        <v>81</v>
      </c>
      <c r="AY530" s="18" t="s">
        <v>126</v>
      </c>
      <c r="BE530" s="182">
        <f>IF(N530="základní",J530,0)</f>
        <v>0</v>
      </c>
      <c r="BF530" s="182">
        <f>IF(N530="snížená",J530,0)</f>
        <v>0</v>
      </c>
      <c r="BG530" s="182">
        <f>IF(N530="zákl. přenesená",J530,0)</f>
        <v>0</v>
      </c>
      <c r="BH530" s="182">
        <f>IF(N530="sníž. přenesená",J530,0)</f>
        <v>0</v>
      </c>
      <c r="BI530" s="182">
        <f>IF(N530="nulová",J530,0)</f>
        <v>0</v>
      </c>
      <c r="BJ530" s="18" t="s">
        <v>79</v>
      </c>
      <c r="BK530" s="182">
        <f>ROUND(I530*H530,2)</f>
        <v>0</v>
      </c>
      <c r="BL530" s="18" t="s">
        <v>266</v>
      </c>
      <c r="BM530" s="181" t="s">
        <v>714</v>
      </c>
    </row>
    <row r="531" spans="1:65" s="2" customFormat="1" ht="11.25">
      <c r="A531" s="35"/>
      <c r="B531" s="36"/>
      <c r="C531" s="37"/>
      <c r="D531" s="183" t="s">
        <v>136</v>
      </c>
      <c r="E531" s="37"/>
      <c r="F531" s="184" t="s">
        <v>713</v>
      </c>
      <c r="G531" s="37"/>
      <c r="H531" s="37"/>
      <c r="I531" s="185"/>
      <c r="J531" s="37"/>
      <c r="K531" s="37"/>
      <c r="L531" s="40"/>
      <c r="M531" s="186"/>
      <c r="N531" s="187"/>
      <c r="O531" s="65"/>
      <c r="P531" s="65"/>
      <c r="Q531" s="65"/>
      <c r="R531" s="65"/>
      <c r="S531" s="65"/>
      <c r="T531" s="66"/>
      <c r="U531" s="35"/>
      <c r="V531" s="35"/>
      <c r="W531" s="35"/>
      <c r="X531" s="35"/>
      <c r="Y531" s="35"/>
      <c r="Z531" s="35"/>
      <c r="AA531" s="35"/>
      <c r="AB531" s="35"/>
      <c r="AC531" s="35"/>
      <c r="AD531" s="35"/>
      <c r="AE531" s="35"/>
      <c r="AT531" s="18" t="s">
        <v>136</v>
      </c>
      <c r="AU531" s="18" t="s">
        <v>81</v>
      </c>
    </row>
    <row r="532" spans="1:65" s="13" customFormat="1" ht="11.25">
      <c r="B532" s="190"/>
      <c r="C532" s="191"/>
      <c r="D532" s="183" t="s">
        <v>140</v>
      </c>
      <c r="E532" s="192" t="s">
        <v>19</v>
      </c>
      <c r="F532" s="193" t="s">
        <v>185</v>
      </c>
      <c r="G532" s="191"/>
      <c r="H532" s="192" t="s">
        <v>19</v>
      </c>
      <c r="I532" s="194"/>
      <c r="J532" s="191"/>
      <c r="K532" s="191"/>
      <c r="L532" s="195"/>
      <c r="M532" s="196"/>
      <c r="N532" s="197"/>
      <c r="O532" s="197"/>
      <c r="P532" s="197"/>
      <c r="Q532" s="197"/>
      <c r="R532" s="197"/>
      <c r="S532" s="197"/>
      <c r="T532" s="198"/>
      <c r="AT532" s="199" t="s">
        <v>140</v>
      </c>
      <c r="AU532" s="199" t="s">
        <v>81</v>
      </c>
      <c r="AV532" s="13" t="s">
        <v>79</v>
      </c>
      <c r="AW532" s="13" t="s">
        <v>33</v>
      </c>
      <c r="AX532" s="13" t="s">
        <v>71</v>
      </c>
      <c r="AY532" s="199" t="s">
        <v>126</v>
      </c>
    </row>
    <row r="533" spans="1:65" s="13" customFormat="1" ht="22.5">
      <c r="B533" s="190"/>
      <c r="C533" s="191"/>
      <c r="D533" s="183" t="s">
        <v>140</v>
      </c>
      <c r="E533" s="192" t="s">
        <v>19</v>
      </c>
      <c r="F533" s="193" t="s">
        <v>715</v>
      </c>
      <c r="G533" s="191"/>
      <c r="H533" s="192" t="s">
        <v>19</v>
      </c>
      <c r="I533" s="194"/>
      <c r="J533" s="191"/>
      <c r="K533" s="191"/>
      <c r="L533" s="195"/>
      <c r="M533" s="196"/>
      <c r="N533" s="197"/>
      <c r="O533" s="197"/>
      <c r="P533" s="197"/>
      <c r="Q533" s="197"/>
      <c r="R533" s="197"/>
      <c r="S533" s="197"/>
      <c r="T533" s="198"/>
      <c r="AT533" s="199" t="s">
        <v>140</v>
      </c>
      <c r="AU533" s="199" t="s">
        <v>81</v>
      </c>
      <c r="AV533" s="13" t="s">
        <v>79</v>
      </c>
      <c r="AW533" s="13" t="s">
        <v>33</v>
      </c>
      <c r="AX533" s="13" t="s">
        <v>71</v>
      </c>
      <c r="AY533" s="199" t="s">
        <v>126</v>
      </c>
    </row>
    <row r="534" spans="1:65" s="14" customFormat="1" ht="11.25">
      <c r="B534" s="200"/>
      <c r="C534" s="201"/>
      <c r="D534" s="183" t="s">
        <v>140</v>
      </c>
      <c r="E534" s="202" t="s">
        <v>19</v>
      </c>
      <c r="F534" s="203" t="s">
        <v>716</v>
      </c>
      <c r="G534" s="201"/>
      <c r="H534" s="204">
        <v>0.15</v>
      </c>
      <c r="I534" s="205"/>
      <c r="J534" s="201"/>
      <c r="K534" s="201"/>
      <c r="L534" s="206"/>
      <c r="M534" s="207"/>
      <c r="N534" s="208"/>
      <c r="O534" s="208"/>
      <c r="P534" s="208"/>
      <c r="Q534" s="208"/>
      <c r="R534" s="208"/>
      <c r="S534" s="208"/>
      <c r="T534" s="209"/>
      <c r="AT534" s="210" t="s">
        <v>140</v>
      </c>
      <c r="AU534" s="210" t="s">
        <v>81</v>
      </c>
      <c r="AV534" s="14" t="s">
        <v>81</v>
      </c>
      <c r="AW534" s="14" t="s">
        <v>33</v>
      </c>
      <c r="AX534" s="14" t="s">
        <v>79</v>
      </c>
      <c r="AY534" s="210" t="s">
        <v>126</v>
      </c>
    </row>
    <row r="535" spans="1:65" s="2" customFormat="1" ht="24.2" customHeight="1">
      <c r="A535" s="35"/>
      <c r="B535" s="36"/>
      <c r="C535" s="170" t="s">
        <v>717</v>
      </c>
      <c r="D535" s="170" t="s">
        <v>129</v>
      </c>
      <c r="E535" s="171" t="s">
        <v>718</v>
      </c>
      <c r="F535" s="172" t="s">
        <v>719</v>
      </c>
      <c r="G535" s="173" t="s">
        <v>693</v>
      </c>
      <c r="H535" s="174">
        <v>487.04</v>
      </c>
      <c r="I535" s="175"/>
      <c r="J535" s="176">
        <f>ROUND(I535*H535,2)</f>
        <v>0</v>
      </c>
      <c r="K535" s="172" t="s">
        <v>133</v>
      </c>
      <c r="L535" s="40"/>
      <c r="M535" s="177" t="s">
        <v>19</v>
      </c>
      <c r="N535" s="178" t="s">
        <v>42</v>
      </c>
      <c r="O535" s="65"/>
      <c r="P535" s="179">
        <f>O535*H535</f>
        <v>0</v>
      </c>
      <c r="Q535" s="179">
        <v>5.0000000000000002E-5</v>
      </c>
      <c r="R535" s="179">
        <f>Q535*H535</f>
        <v>2.4352000000000002E-2</v>
      </c>
      <c r="S535" s="179">
        <v>0</v>
      </c>
      <c r="T535" s="180">
        <f>S535*H535</f>
        <v>0</v>
      </c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  <c r="AR535" s="181" t="s">
        <v>266</v>
      </c>
      <c r="AT535" s="181" t="s">
        <v>129</v>
      </c>
      <c r="AU535" s="181" t="s">
        <v>81</v>
      </c>
      <c r="AY535" s="18" t="s">
        <v>126</v>
      </c>
      <c r="BE535" s="182">
        <f>IF(N535="základní",J535,0)</f>
        <v>0</v>
      </c>
      <c r="BF535" s="182">
        <f>IF(N535="snížená",J535,0)</f>
        <v>0</v>
      </c>
      <c r="BG535" s="182">
        <f>IF(N535="zákl. přenesená",J535,0)</f>
        <v>0</v>
      </c>
      <c r="BH535" s="182">
        <f>IF(N535="sníž. přenesená",J535,0)</f>
        <v>0</v>
      </c>
      <c r="BI535" s="182">
        <f>IF(N535="nulová",J535,0)</f>
        <v>0</v>
      </c>
      <c r="BJ535" s="18" t="s">
        <v>79</v>
      </c>
      <c r="BK535" s="182">
        <f>ROUND(I535*H535,2)</f>
        <v>0</v>
      </c>
      <c r="BL535" s="18" t="s">
        <v>266</v>
      </c>
      <c r="BM535" s="181" t="s">
        <v>720</v>
      </c>
    </row>
    <row r="536" spans="1:65" s="2" customFormat="1" ht="19.5">
      <c r="A536" s="35"/>
      <c r="B536" s="36"/>
      <c r="C536" s="37"/>
      <c r="D536" s="183" t="s">
        <v>136</v>
      </c>
      <c r="E536" s="37"/>
      <c r="F536" s="184" t="s">
        <v>721</v>
      </c>
      <c r="G536" s="37"/>
      <c r="H536" s="37"/>
      <c r="I536" s="185"/>
      <c r="J536" s="37"/>
      <c r="K536" s="37"/>
      <c r="L536" s="40"/>
      <c r="M536" s="186"/>
      <c r="N536" s="187"/>
      <c r="O536" s="65"/>
      <c r="P536" s="65"/>
      <c r="Q536" s="65"/>
      <c r="R536" s="65"/>
      <c r="S536" s="65"/>
      <c r="T536" s="66"/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T536" s="18" t="s">
        <v>136</v>
      </c>
      <c r="AU536" s="18" t="s">
        <v>81</v>
      </c>
    </row>
    <row r="537" spans="1:65" s="2" customFormat="1" ht="11.25">
      <c r="A537" s="35"/>
      <c r="B537" s="36"/>
      <c r="C537" s="37"/>
      <c r="D537" s="188" t="s">
        <v>138</v>
      </c>
      <c r="E537" s="37"/>
      <c r="F537" s="189" t="s">
        <v>722</v>
      </c>
      <c r="G537" s="37"/>
      <c r="H537" s="37"/>
      <c r="I537" s="185"/>
      <c r="J537" s="37"/>
      <c r="K537" s="37"/>
      <c r="L537" s="40"/>
      <c r="M537" s="186"/>
      <c r="N537" s="187"/>
      <c r="O537" s="65"/>
      <c r="P537" s="65"/>
      <c r="Q537" s="65"/>
      <c r="R537" s="65"/>
      <c r="S537" s="65"/>
      <c r="T537" s="66"/>
      <c r="U537" s="35"/>
      <c r="V537" s="35"/>
      <c r="W537" s="35"/>
      <c r="X537" s="35"/>
      <c r="Y537" s="35"/>
      <c r="Z537" s="35"/>
      <c r="AA537" s="35"/>
      <c r="AB537" s="35"/>
      <c r="AC537" s="35"/>
      <c r="AD537" s="35"/>
      <c r="AE537" s="35"/>
      <c r="AT537" s="18" t="s">
        <v>138</v>
      </c>
      <c r="AU537" s="18" t="s">
        <v>81</v>
      </c>
    </row>
    <row r="538" spans="1:65" s="13" customFormat="1" ht="11.25">
      <c r="B538" s="190"/>
      <c r="C538" s="191"/>
      <c r="D538" s="183" t="s">
        <v>140</v>
      </c>
      <c r="E538" s="192" t="s">
        <v>19</v>
      </c>
      <c r="F538" s="193" t="s">
        <v>273</v>
      </c>
      <c r="G538" s="191"/>
      <c r="H538" s="192" t="s">
        <v>19</v>
      </c>
      <c r="I538" s="194"/>
      <c r="J538" s="191"/>
      <c r="K538" s="191"/>
      <c r="L538" s="195"/>
      <c r="M538" s="196"/>
      <c r="N538" s="197"/>
      <c r="O538" s="197"/>
      <c r="P538" s="197"/>
      <c r="Q538" s="197"/>
      <c r="R538" s="197"/>
      <c r="S538" s="197"/>
      <c r="T538" s="198"/>
      <c r="AT538" s="199" t="s">
        <v>140</v>
      </c>
      <c r="AU538" s="199" t="s">
        <v>81</v>
      </c>
      <c r="AV538" s="13" t="s">
        <v>79</v>
      </c>
      <c r="AW538" s="13" t="s">
        <v>33</v>
      </c>
      <c r="AX538" s="13" t="s">
        <v>71</v>
      </c>
      <c r="AY538" s="199" t="s">
        <v>126</v>
      </c>
    </row>
    <row r="539" spans="1:65" s="13" customFormat="1" ht="11.25">
      <c r="B539" s="190"/>
      <c r="C539" s="191"/>
      <c r="D539" s="183" t="s">
        <v>140</v>
      </c>
      <c r="E539" s="192" t="s">
        <v>19</v>
      </c>
      <c r="F539" s="193" t="s">
        <v>723</v>
      </c>
      <c r="G539" s="191"/>
      <c r="H539" s="192" t="s">
        <v>19</v>
      </c>
      <c r="I539" s="194"/>
      <c r="J539" s="191"/>
      <c r="K539" s="191"/>
      <c r="L539" s="195"/>
      <c r="M539" s="196"/>
      <c r="N539" s="197"/>
      <c r="O539" s="197"/>
      <c r="P539" s="197"/>
      <c r="Q539" s="197"/>
      <c r="R539" s="197"/>
      <c r="S539" s="197"/>
      <c r="T539" s="198"/>
      <c r="AT539" s="199" t="s">
        <v>140</v>
      </c>
      <c r="AU539" s="199" t="s">
        <v>81</v>
      </c>
      <c r="AV539" s="13" t="s">
        <v>79</v>
      </c>
      <c r="AW539" s="13" t="s">
        <v>33</v>
      </c>
      <c r="AX539" s="13" t="s">
        <v>71</v>
      </c>
      <c r="AY539" s="199" t="s">
        <v>126</v>
      </c>
    </row>
    <row r="540" spans="1:65" s="13" customFormat="1" ht="11.25">
      <c r="B540" s="190"/>
      <c r="C540" s="191"/>
      <c r="D540" s="183" t="s">
        <v>140</v>
      </c>
      <c r="E540" s="192" t="s">
        <v>19</v>
      </c>
      <c r="F540" s="193" t="s">
        <v>142</v>
      </c>
      <c r="G540" s="191"/>
      <c r="H540" s="192" t="s">
        <v>19</v>
      </c>
      <c r="I540" s="194"/>
      <c r="J540" s="191"/>
      <c r="K540" s="191"/>
      <c r="L540" s="195"/>
      <c r="M540" s="196"/>
      <c r="N540" s="197"/>
      <c r="O540" s="197"/>
      <c r="P540" s="197"/>
      <c r="Q540" s="197"/>
      <c r="R540" s="197"/>
      <c r="S540" s="197"/>
      <c r="T540" s="198"/>
      <c r="AT540" s="199" t="s">
        <v>140</v>
      </c>
      <c r="AU540" s="199" t="s">
        <v>81</v>
      </c>
      <c r="AV540" s="13" t="s">
        <v>79</v>
      </c>
      <c r="AW540" s="13" t="s">
        <v>33</v>
      </c>
      <c r="AX540" s="13" t="s">
        <v>71</v>
      </c>
      <c r="AY540" s="199" t="s">
        <v>126</v>
      </c>
    </row>
    <row r="541" spans="1:65" s="14" customFormat="1" ht="11.25">
      <c r="B541" s="200"/>
      <c r="C541" s="201"/>
      <c r="D541" s="183" t="s">
        <v>140</v>
      </c>
      <c r="E541" s="202" t="s">
        <v>19</v>
      </c>
      <c r="F541" s="203" t="s">
        <v>724</v>
      </c>
      <c r="G541" s="201"/>
      <c r="H541" s="204">
        <v>487.04</v>
      </c>
      <c r="I541" s="205"/>
      <c r="J541" s="201"/>
      <c r="K541" s="201"/>
      <c r="L541" s="206"/>
      <c r="M541" s="207"/>
      <c r="N541" s="208"/>
      <c r="O541" s="208"/>
      <c r="P541" s="208"/>
      <c r="Q541" s="208"/>
      <c r="R541" s="208"/>
      <c r="S541" s="208"/>
      <c r="T541" s="209"/>
      <c r="AT541" s="210" t="s">
        <v>140</v>
      </c>
      <c r="AU541" s="210" t="s">
        <v>81</v>
      </c>
      <c r="AV541" s="14" t="s">
        <v>81</v>
      </c>
      <c r="AW541" s="14" t="s">
        <v>33</v>
      </c>
      <c r="AX541" s="14" t="s">
        <v>79</v>
      </c>
      <c r="AY541" s="210" t="s">
        <v>126</v>
      </c>
    </row>
    <row r="542" spans="1:65" s="2" customFormat="1" ht="24.2" customHeight="1">
      <c r="A542" s="35"/>
      <c r="B542" s="36"/>
      <c r="C542" s="222" t="s">
        <v>725</v>
      </c>
      <c r="D542" s="222" t="s">
        <v>276</v>
      </c>
      <c r="E542" s="223" t="s">
        <v>726</v>
      </c>
      <c r="F542" s="224" t="s">
        <v>727</v>
      </c>
      <c r="G542" s="225" t="s">
        <v>269</v>
      </c>
      <c r="H542" s="226">
        <v>1</v>
      </c>
      <c r="I542" s="227"/>
      <c r="J542" s="228">
        <f>ROUND(I542*H542,2)</f>
        <v>0</v>
      </c>
      <c r="K542" s="224" t="s">
        <v>212</v>
      </c>
      <c r="L542" s="229"/>
      <c r="M542" s="230" t="s">
        <v>19</v>
      </c>
      <c r="N542" s="231" t="s">
        <v>42</v>
      </c>
      <c r="O542" s="65"/>
      <c r="P542" s="179">
        <f>O542*H542</f>
        <v>0</v>
      </c>
      <c r="Q542" s="179">
        <v>0.52600000000000002</v>
      </c>
      <c r="R542" s="179">
        <f>Q542*H542</f>
        <v>0.52600000000000002</v>
      </c>
      <c r="S542" s="179">
        <v>0</v>
      </c>
      <c r="T542" s="180">
        <f>S542*H542</f>
        <v>0</v>
      </c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R542" s="181" t="s">
        <v>386</v>
      </c>
      <c r="AT542" s="181" t="s">
        <v>276</v>
      </c>
      <c r="AU542" s="181" t="s">
        <v>81</v>
      </c>
      <c r="AY542" s="18" t="s">
        <v>126</v>
      </c>
      <c r="BE542" s="182">
        <f>IF(N542="základní",J542,0)</f>
        <v>0</v>
      </c>
      <c r="BF542" s="182">
        <f>IF(N542="snížená",J542,0)</f>
        <v>0</v>
      </c>
      <c r="BG542" s="182">
        <f>IF(N542="zákl. přenesená",J542,0)</f>
        <v>0</v>
      </c>
      <c r="BH542" s="182">
        <f>IF(N542="sníž. přenesená",J542,0)</f>
        <v>0</v>
      </c>
      <c r="BI542" s="182">
        <f>IF(N542="nulová",J542,0)</f>
        <v>0</v>
      </c>
      <c r="BJ542" s="18" t="s">
        <v>79</v>
      </c>
      <c r="BK542" s="182">
        <f>ROUND(I542*H542,2)</f>
        <v>0</v>
      </c>
      <c r="BL542" s="18" t="s">
        <v>266</v>
      </c>
      <c r="BM542" s="181" t="s">
        <v>728</v>
      </c>
    </row>
    <row r="543" spans="1:65" s="2" customFormat="1" ht="11.25">
      <c r="A543" s="35"/>
      <c r="B543" s="36"/>
      <c r="C543" s="37"/>
      <c r="D543" s="183" t="s">
        <v>136</v>
      </c>
      <c r="E543" s="37"/>
      <c r="F543" s="184" t="s">
        <v>727</v>
      </c>
      <c r="G543" s="37"/>
      <c r="H543" s="37"/>
      <c r="I543" s="185"/>
      <c r="J543" s="37"/>
      <c r="K543" s="37"/>
      <c r="L543" s="40"/>
      <c r="M543" s="186"/>
      <c r="N543" s="187"/>
      <c r="O543" s="65"/>
      <c r="P543" s="65"/>
      <c r="Q543" s="65"/>
      <c r="R543" s="65"/>
      <c r="S543" s="65"/>
      <c r="T543" s="66"/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T543" s="18" t="s">
        <v>136</v>
      </c>
      <c r="AU543" s="18" t="s">
        <v>81</v>
      </c>
    </row>
    <row r="544" spans="1:65" s="14" customFormat="1" ht="11.25">
      <c r="B544" s="200"/>
      <c r="C544" s="201"/>
      <c r="D544" s="183" t="s">
        <v>140</v>
      </c>
      <c r="E544" s="202" t="s">
        <v>19</v>
      </c>
      <c r="F544" s="203" t="s">
        <v>729</v>
      </c>
      <c r="G544" s="201"/>
      <c r="H544" s="204">
        <v>1</v>
      </c>
      <c r="I544" s="205"/>
      <c r="J544" s="201"/>
      <c r="K544" s="201"/>
      <c r="L544" s="206"/>
      <c r="M544" s="207"/>
      <c r="N544" s="208"/>
      <c r="O544" s="208"/>
      <c r="P544" s="208"/>
      <c r="Q544" s="208"/>
      <c r="R544" s="208"/>
      <c r="S544" s="208"/>
      <c r="T544" s="209"/>
      <c r="AT544" s="210" t="s">
        <v>140</v>
      </c>
      <c r="AU544" s="210" t="s">
        <v>81</v>
      </c>
      <c r="AV544" s="14" t="s">
        <v>81</v>
      </c>
      <c r="AW544" s="14" t="s">
        <v>33</v>
      </c>
      <c r="AX544" s="14" t="s">
        <v>79</v>
      </c>
      <c r="AY544" s="210" t="s">
        <v>126</v>
      </c>
    </row>
    <row r="545" spans="1:65" s="13" customFormat="1" ht="11.25">
      <c r="B545" s="190"/>
      <c r="C545" s="191"/>
      <c r="D545" s="183" t="s">
        <v>140</v>
      </c>
      <c r="E545" s="192" t="s">
        <v>19</v>
      </c>
      <c r="F545" s="193" t="s">
        <v>142</v>
      </c>
      <c r="G545" s="191"/>
      <c r="H545" s="192" t="s">
        <v>19</v>
      </c>
      <c r="I545" s="194"/>
      <c r="J545" s="191"/>
      <c r="K545" s="191"/>
      <c r="L545" s="195"/>
      <c r="M545" s="196"/>
      <c r="N545" s="197"/>
      <c r="O545" s="197"/>
      <c r="P545" s="197"/>
      <c r="Q545" s="197"/>
      <c r="R545" s="197"/>
      <c r="S545" s="197"/>
      <c r="T545" s="198"/>
      <c r="AT545" s="199" t="s">
        <v>140</v>
      </c>
      <c r="AU545" s="199" t="s">
        <v>81</v>
      </c>
      <c r="AV545" s="13" t="s">
        <v>79</v>
      </c>
      <c r="AW545" s="13" t="s">
        <v>33</v>
      </c>
      <c r="AX545" s="13" t="s">
        <v>71</v>
      </c>
      <c r="AY545" s="199" t="s">
        <v>126</v>
      </c>
    </row>
    <row r="546" spans="1:65" s="14" customFormat="1" ht="22.5">
      <c r="B546" s="200"/>
      <c r="C546" s="201"/>
      <c r="D546" s="183" t="s">
        <v>140</v>
      </c>
      <c r="E546" s="202" t="s">
        <v>19</v>
      </c>
      <c r="F546" s="203" t="s">
        <v>730</v>
      </c>
      <c r="G546" s="201"/>
      <c r="H546" s="204">
        <v>0.52600000000000002</v>
      </c>
      <c r="I546" s="205"/>
      <c r="J546" s="201"/>
      <c r="K546" s="201"/>
      <c r="L546" s="206"/>
      <c r="M546" s="207"/>
      <c r="N546" s="208"/>
      <c r="O546" s="208"/>
      <c r="P546" s="208"/>
      <c r="Q546" s="208"/>
      <c r="R546" s="208"/>
      <c r="S546" s="208"/>
      <c r="T546" s="209"/>
      <c r="AT546" s="210" t="s">
        <v>140</v>
      </c>
      <c r="AU546" s="210" t="s">
        <v>81</v>
      </c>
      <c r="AV546" s="14" t="s">
        <v>81</v>
      </c>
      <c r="AW546" s="14" t="s">
        <v>33</v>
      </c>
      <c r="AX546" s="14" t="s">
        <v>71</v>
      </c>
      <c r="AY546" s="210" t="s">
        <v>126</v>
      </c>
    </row>
    <row r="547" spans="1:65" s="2" customFormat="1" ht="24.2" customHeight="1">
      <c r="A547" s="35"/>
      <c r="B547" s="36"/>
      <c r="C547" s="170" t="s">
        <v>731</v>
      </c>
      <c r="D547" s="170" t="s">
        <v>129</v>
      </c>
      <c r="E547" s="171" t="s">
        <v>732</v>
      </c>
      <c r="F547" s="172" t="s">
        <v>733</v>
      </c>
      <c r="G547" s="173" t="s">
        <v>693</v>
      </c>
      <c r="H547" s="174">
        <v>300</v>
      </c>
      <c r="I547" s="175"/>
      <c r="J547" s="176">
        <f>ROUND(I547*H547,2)</f>
        <v>0</v>
      </c>
      <c r="K547" s="172" t="s">
        <v>133</v>
      </c>
      <c r="L547" s="40"/>
      <c r="M547" s="177" t="s">
        <v>19</v>
      </c>
      <c r="N547" s="178" t="s">
        <v>42</v>
      </c>
      <c r="O547" s="65"/>
      <c r="P547" s="179">
        <f>O547*H547</f>
        <v>0</v>
      </c>
      <c r="Q547" s="179">
        <v>0</v>
      </c>
      <c r="R547" s="179">
        <f>Q547*H547</f>
        <v>0</v>
      </c>
      <c r="S547" s="179">
        <v>1E-3</v>
      </c>
      <c r="T547" s="180">
        <f>S547*H547</f>
        <v>0.3</v>
      </c>
      <c r="U547" s="35"/>
      <c r="V547" s="35"/>
      <c r="W547" s="35"/>
      <c r="X547" s="35"/>
      <c r="Y547" s="35"/>
      <c r="Z547" s="35"/>
      <c r="AA547" s="35"/>
      <c r="AB547" s="35"/>
      <c r="AC547" s="35"/>
      <c r="AD547" s="35"/>
      <c r="AE547" s="35"/>
      <c r="AR547" s="181" t="s">
        <v>266</v>
      </c>
      <c r="AT547" s="181" t="s">
        <v>129</v>
      </c>
      <c r="AU547" s="181" t="s">
        <v>81</v>
      </c>
      <c r="AY547" s="18" t="s">
        <v>126</v>
      </c>
      <c r="BE547" s="182">
        <f>IF(N547="základní",J547,0)</f>
        <v>0</v>
      </c>
      <c r="BF547" s="182">
        <f>IF(N547="snížená",J547,0)</f>
        <v>0</v>
      </c>
      <c r="BG547" s="182">
        <f>IF(N547="zákl. přenesená",J547,0)</f>
        <v>0</v>
      </c>
      <c r="BH547" s="182">
        <f>IF(N547="sníž. přenesená",J547,0)</f>
        <v>0</v>
      </c>
      <c r="BI547" s="182">
        <f>IF(N547="nulová",J547,0)</f>
        <v>0</v>
      </c>
      <c r="BJ547" s="18" t="s">
        <v>79</v>
      </c>
      <c r="BK547" s="182">
        <f>ROUND(I547*H547,2)</f>
        <v>0</v>
      </c>
      <c r="BL547" s="18" t="s">
        <v>266</v>
      </c>
      <c r="BM547" s="181" t="s">
        <v>734</v>
      </c>
    </row>
    <row r="548" spans="1:65" s="2" customFormat="1" ht="19.5">
      <c r="A548" s="35"/>
      <c r="B548" s="36"/>
      <c r="C548" s="37"/>
      <c r="D548" s="183" t="s">
        <v>136</v>
      </c>
      <c r="E548" s="37"/>
      <c r="F548" s="184" t="s">
        <v>735</v>
      </c>
      <c r="G548" s="37"/>
      <c r="H548" s="37"/>
      <c r="I548" s="185"/>
      <c r="J548" s="37"/>
      <c r="K548" s="37"/>
      <c r="L548" s="40"/>
      <c r="M548" s="186"/>
      <c r="N548" s="187"/>
      <c r="O548" s="65"/>
      <c r="P548" s="65"/>
      <c r="Q548" s="65"/>
      <c r="R548" s="65"/>
      <c r="S548" s="65"/>
      <c r="T548" s="66"/>
      <c r="U548" s="35"/>
      <c r="V548" s="35"/>
      <c r="W548" s="35"/>
      <c r="X548" s="35"/>
      <c r="Y548" s="35"/>
      <c r="Z548" s="35"/>
      <c r="AA548" s="35"/>
      <c r="AB548" s="35"/>
      <c r="AC548" s="35"/>
      <c r="AD548" s="35"/>
      <c r="AE548" s="35"/>
      <c r="AT548" s="18" t="s">
        <v>136</v>
      </c>
      <c r="AU548" s="18" t="s">
        <v>81</v>
      </c>
    </row>
    <row r="549" spans="1:65" s="2" customFormat="1" ht="11.25">
      <c r="A549" s="35"/>
      <c r="B549" s="36"/>
      <c r="C549" s="37"/>
      <c r="D549" s="188" t="s">
        <v>138</v>
      </c>
      <c r="E549" s="37"/>
      <c r="F549" s="189" t="s">
        <v>736</v>
      </c>
      <c r="G549" s="37"/>
      <c r="H549" s="37"/>
      <c r="I549" s="185"/>
      <c r="J549" s="37"/>
      <c r="K549" s="37"/>
      <c r="L549" s="40"/>
      <c r="M549" s="186"/>
      <c r="N549" s="187"/>
      <c r="O549" s="65"/>
      <c r="P549" s="65"/>
      <c r="Q549" s="65"/>
      <c r="R549" s="65"/>
      <c r="S549" s="65"/>
      <c r="T549" s="66"/>
      <c r="U549" s="35"/>
      <c r="V549" s="35"/>
      <c r="W549" s="35"/>
      <c r="X549" s="35"/>
      <c r="Y549" s="35"/>
      <c r="Z549" s="35"/>
      <c r="AA549" s="35"/>
      <c r="AB549" s="35"/>
      <c r="AC549" s="35"/>
      <c r="AD549" s="35"/>
      <c r="AE549" s="35"/>
      <c r="AT549" s="18" t="s">
        <v>138</v>
      </c>
      <c r="AU549" s="18" t="s">
        <v>81</v>
      </c>
    </row>
    <row r="550" spans="1:65" s="13" customFormat="1" ht="11.25">
      <c r="B550" s="190"/>
      <c r="C550" s="191"/>
      <c r="D550" s="183" t="s">
        <v>140</v>
      </c>
      <c r="E550" s="192" t="s">
        <v>19</v>
      </c>
      <c r="F550" s="193" t="s">
        <v>737</v>
      </c>
      <c r="G550" s="191"/>
      <c r="H550" s="192" t="s">
        <v>19</v>
      </c>
      <c r="I550" s="194"/>
      <c r="J550" s="191"/>
      <c r="K550" s="191"/>
      <c r="L550" s="195"/>
      <c r="M550" s="196"/>
      <c r="N550" s="197"/>
      <c r="O550" s="197"/>
      <c r="P550" s="197"/>
      <c r="Q550" s="197"/>
      <c r="R550" s="197"/>
      <c r="S550" s="197"/>
      <c r="T550" s="198"/>
      <c r="AT550" s="199" t="s">
        <v>140</v>
      </c>
      <c r="AU550" s="199" t="s">
        <v>81</v>
      </c>
      <c r="AV550" s="13" t="s">
        <v>79</v>
      </c>
      <c r="AW550" s="13" t="s">
        <v>33</v>
      </c>
      <c r="AX550" s="13" t="s">
        <v>71</v>
      </c>
      <c r="AY550" s="199" t="s">
        <v>126</v>
      </c>
    </row>
    <row r="551" spans="1:65" s="13" customFormat="1" ht="11.25">
      <c r="B551" s="190"/>
      <c r="C551" s="191"/>
      <c r="D551" s="183" t="s">
        <v>140</v>
      </c>
      <c r="E551" s="192" t="s">
        <v>19</v>
      </c>
      <c r="F551" s="193" t="s">
        <v>738</v>
      </c>
      <c r="G551" s="191"/>
      <c r="H551" s="192" t="s">
        <v>19</v>
      </c>
      <c r="I551" s="194"/>
      <c r="J551" s="191"/>
      <c r="K551" s="191"/>
      <c r="L551" s="195"/>
      <c r="M551" s="196"/>
      <c r="N551" s="197"/>
      <c r="O551" s="197"/>
      <c r="P551" s="197"/>
      <c r="Q551" s="197"/>
      <c r="R551" s="197"/>
      <c r="S551" s="197"/>
      <c r="T551" s="198"/>
      <c r="AT551" s="199" t="s">
        <v>140</v>
      </c>
      <c r="AU551" s="199" t="s">
        <v>81</v>
      </c>
      <c r="AV551" s="13" t="s">
        <v>79</v>
      </c>
      <c r="AW551" s="13" t="s">
        <v>33</v>
      </c>
      <c r="AX551" s="13" t="s">
        <v>71</v>
      </c>
      <c r="AY551" s="199" t="s">
        <v>126</v>
      </c>
    </row>
    <row r="552" spans="1:65" s="14" customFormat="1" ht="11.25">
      <c r="B552" s="200"/>
      <c r="C552" s="201"/>
      <c r="D552" s="183" t="s">
        <v>140</v>
      </c>
      <c r="E552" s="202" t="s">
        <v>19</v>
      </c>
      <c r="F552" s="203" t="s">
        <v>739</v>
      </c>
      <c r="G552" s="201"/>
      <c r="H552" s="204">
        <v>300</v>
      </c>
      <c r="I552" s="205"/>
      <c r="J552" s="201"/>
      <c r="K552" s="201"/>
      <c r="L552" s="206"/>
      <c r="M552" s="207"/>
      <c r="N552" s="208"/>
      <c r="O552" s="208"/>
      <c r="P552" s="208"/>
      <c r="Q552" s="208"/>
      <c r="R552" s="208"/>
      <c r="S552" s="208"/>
      <c r="T552" s="209"/>
      <c r="AT552" s="210" t="s">
        <v>140</v>
      </c>
      <c r="AU552" s="210" t="s">
        <v>81</v>
      </c>
      <c r="AV552" s="14" t="s">
        <v>81</v>
      </c>
      <c r="AW552" s="14" t="s">
        <v>33</v>
      </c>
      <c r="AX552" s="14" t="s">
        <v>79</v>
      </c>
      <c r="AY552" s="210" t="s">
        <v>126</v>
      </c>
    </row>
    <row r="553" spans="1:65" s="2" customFormat="1" ht="33" customHeight="1">
      <c r="A553" s="35"/>
      <c r="B553" s="36"/>
      <c r="C553" s="170" t="s">
        <v>740</v>
      </c>
      <c r="D553" s="170" t="s">
        <v>129</v>
      </c>
      <c r="E553" s="171" t="s">
        <v>741</v>
      </c>
      <c r="F553" s="172" t="s">
        <v>742</v>
      </c>
      <c r="G553" s="173" t="s">
        <v>693</v>
      </c>
      <c r="H553" s="174">
        <v>300</v>
      </c>
      <c r="I553" s="175"/>
      <c r="J553" s="176">
        <f>ROUND(I553*H553,2)</f>
        <v>0</v>
      </c>
      <c r="K553" s="172" t="s">
        <v>743</v>
      </c>
      <c r="L553" s="40"/>
      <c r="M553" s="177" t="s">
        <v>19</v>
      </c>
      <c r="N553" s="178" t="s">
        <v>42</v>
      </c>
      <c r="O553" s="65"/>
      <c r="P553" s="179">
        <f>O553*H553</f>
        <v>0</v>
      </c>
      <c r="Q553" s="179">
        <v>0</v>
      </c>
      <c r="R553" s="179">
        <f>Q553*H553</f>
        <v>0</v>
      </c>
      <c r="S553" s="179">
        <v>1E-3</v>
      </c>
      <c r="T553" s="180">
        <f>S553*H553</f>
        <v>0.3</v>
      </c>
      <c r="U553" s="35"/>
      <c r="V553" s="35"/>
      <c r="W553" s="35"/>
      <c r="X553" s="35"/>
      <c r="Y553" s="35"/>
      <c r="Z553" s="35"/>
      <c r="AA553" s="35"/>
      <c r="AB553" s="35"/>
      <c r="AC553" s="35"/>
      <c r="AD553" s="35"/>
      <c r="AE553" s="35"/>
      <c r="AR553" s="181" t="s">
        <v>266</v>
      </c>
      <c r="AT553" s="181" t="s">
        <v>129</v>
      </c>
      <c r="AU553" s="181" t="s">
        <v>81</v>
      </c>
      <c r="AY553" s="18" t="s">
        <v>126</v>
      </c>
      <c r="BE553" s="182">
        <f>IF(N553="základní",J553,0)</f>
        <v>0</v>
      </c>
      <c r="BF553" s="182">
        <f>IF(N553="snížená",J553,0)</f>
        <v>0</v>
      </c>
      <c r="BG553" s="182">
        <f>IF(N553="zákl. přenesená",J553,0)</f>
        <v>0</v>
      </c>
      <c r="BH553" s="182">
        <f>IF(N553="sníž. přenesená",J553,0)</f>
        <v>0</v>
      </c>
      <c r="BI553" s="182">
        <f>IF(N553="nulová",J553,0)</f>
        <v>0</v>
      </c>
      <c r="BJ553" s="18" t="s">
        <v>79</v>
      </c>
      <c r="BK553" s="182">
        <f>ROUND(I553*H553,2)</f>
        <v>0</v>
      </c>
      <c r="BL553" s="18" t="s">
        <v>266</v>
      </c>
      <c r="BM553" s="181" t="s">
        <v>744</v>
      </c>
    </row>
    <row r="554" spans="1:65" s="2" customFormat="1" ht="19.5">
      <c r="A554" s="35"/>
      <c r="B554" s="36"/>
      <c r="C554" s="37"/>
      <c r="D554" s="183" t="s">
        <v>136</v>
      </c>
      <c r="E554" s="37"/>
      <c r="F554" s="184" t="s">
        <v>745</v>
      </c>
      <c r="G554" s="37"/>
      <c r="H554" s="37"/>
      <c r="I554" s="185"/>
      <c r="J554" s="37"/>
      <c r="K554" s="37"/>
      <c r="L554" s="40"/>
      <c r="M554" s="186"/>
      <c r="N554" s="187"/>
      <c r="O554" s="65"/>
      <c r="P554" s="65"/>
      <c r="Q554" s="65"/>
      <c r="R554" s="65"/>
      <c r="S554" s="65"/>
      <c r="T554" s="66"/>
      <c r="U554" s="35"/>
      <c r="V554" s="35"/>
      <c r="W554" s="35"/>
      <c r="X554" s="35"/>
      <c r="Y554" s="35"/>
      <c r="Z554" s="35"/>
      <c r="AA554" s="35"/>
      <c r="AB554" s="35"/>
      <c r="AC554" s="35"/>
      <c r="AD554" s="35"/>
      <c r="AE554" s="35"/>
      <c r="AT554" s="18" t="s">
        <v>136</v>
      </c>
      <c r="AU554" s="18" t="s">
        <v>81</v>
      </c>
    </row>
    <row r="555" spans="1:65" s="13" customFormat="1" ht="11.25">
      <c r="B555" s="190"/>
      <c r="C555" s="191"/>
      <c r="D555" s="183" t="s">
        <v>140</v>
      </c>
      <c r="E555" s="192" t="s">
        <v>19</v>
      </c>
      <c r="F555" s="193" t="s">
        <v>737</v>
      </c>
      <c r="G555" s="191"/>
      <c r="H555" s="192" t="s">
        <v>19</v>
      </c>
      <c r="I555" s="194"/>
      <c r="J555" s="191"/>
      <c r="K555" s="191"/>
      <c r="L555" s="195"/>
      <c r="M555" s="196"/>
      <c r="N555" s="197"/>
      <c r="O555" s="197"/>
      <c r="P555" s="197"/>
      <c r="Q555" s="197"/>
      <c r="R555" s="197"/>
      <c r="S555" s="197"/>
      <c r="T555" s="198"/>
      <c r="AT555" s="199" t="s">
        <v>140</v>
      </c>
      <c r="AU555" s="199" t="s">
        <v>81</v>
      </c>
      <c r="AV555" s="13" t="s">
        <v>79</v>
      </c>
      <c r="AW555" s="13" t="s">
        <v>33</v>
      </c>
      <c r="AX555" s="13" t="s">
        <v>71</v>
      </c>
      <c r="AY555" s="199" t="s">
        <v>126</v>
      </c>
    </row>
    <row r="556" spans="1:65" s="13" customFormat="1" ht="22.5">
      <c r="B556" s="190"/>
      <c r="C556" s="191"/>
      <c r="D556" s="183" t="s">
        <v>140</v>
      </c>
      <c r="E556" s="192" t="s">
        <v>19</v>
      </c>
      <c r="F556" s="193" t="s">
        <v>746</v>
      </c>
      <c r="G556" s="191"/>
      <c r="H556" s="192" t="s">
        <v>19</v>
      </c>
      <c r="I556" s="194"/>
      <c r="J556" s="191"/>
      <c r="K556" s="191"/>
      <c r="L556" s="195"/>
      <c r="M556" s="196"/>
      <c r="N556" s="197"/>
      <c r="O556" s="197"/>
      <c r="P556" s="197"/>
      <c r="Q556" s="197"/>
      <c r="R556" s="197"/>
      <c r="S556" s="197"/>
      <c r="T556" s="198"/>
      <c r="AT556" s="199" t="s">
        <v>140</v>
      </c>
      <c r="AU556" s="199" t="s">
        <v>81</v>
      </c>
      <c r="AV556" s="13" t="s">
        <v>79</v>
      </c>
      <c r="AW556" s="13" t="s">
        <v>33</v>
      </c>
      <c r="AX556" s="13" t="s">
        <v>71</v>
      </c>
      <c r="AY556" s="199" t="s">
        <v>126</v>
      </c>
    </row>
    <row r="557" spans="1:65" s="14" customFormat="1" ht="11.25">
      <c r="B557" s="200"/>
      <c r="C557" s="201"/>
      <c r="D557" s="183" t="s">
        <v>140</v>
      </c>
      <c r="E557" s="202" t="s">
        <v>19</v>
      </c>
      <c r="F557" s="203" t="s">
        <v>747</v>
      </c>
      <c r="G557" s="201"/>
      <c r="H557" s="204">
        <v>300</v>
      </c>
      <c r="I557" s="205"/>
      <c r="J557" s="201"/>
      <c r="K557" s="201"/>
      <c r="L557" s="206"/>
      <c r="M557" s="207"/>
      <c r="N557" s="208"/>
      <c r="O557" s="208"/>
      <c r="P557" s="208"/>
      <c r="Q557" s="208"/>
      <c r="R557" s="208"/>
      <c r="S557" s="208"/>
      <c r="T557" s="209"/>
      <c r="AT557" s="210" t="s">
        <v>140</v>
      </c>
      <c r="AU557" s="210" t="s">
        <v>81</v>
      </c>
      <c r="AV557" s="14" t="s">
        <v>81</v>
      </c>
      <c r="AW557" s="14" t="s">
        <v>33</v>
      </c>
      <c r="AX557" s="14" t="s">
        <v>79</v>
      </c>
      <c r="AY557" s="210" t="s">
        <v>126</v>
      </c>
    </row>
    <row r="558" spans="1:65" s="2" customFormat="1" ht="24.2" customHeight="1">
      <c r="A558" s="35"/>
      <c r="B558" s="36"/>
      <c r="C558" s="170" t="s">
        <v>748</v>
      </c>
      <c r="D558" s="170" t="s">
        <v>129</v>
      </c>
      <c r="E558" s="171" t="s">
        <v>749</v>
      </c>
      <c r="F558" s="172" t="s">
        <v>750</v>
      </c>
      <c r="G558" s="173" t="s">
        <v>458</v>
      </c>
      <c r="H558" s="232"/>
      <c r="I558" s="175"/>
      <c r="J558" s="176">
        <f>ROUND(I558*H558,2)</f>
        <v>0</v>
      </c>
      <c r="K558" s="172" t="s">
        <v>133</v>
      </c>
      <c r="L558" s="40"/>
      <c r="M558" s="177" t="s">
        <v>19</v>
      </c>
      <c r="N558" s="178" t="s">
        <v>42</v>
      </c>
      <c r="O558" s="65"/>
      <c r="P558" s="179">
        <f>O558*H558</f>
        <v>0</v>
      </c>
      <c r="Q558" s="179">
        <v>0</v>
      </c>
      <c r="R558" s="179">
        <f>Q558*H558</f>
        <v>0</v>
      </c>
      <c r="S558" s="179">
        <v>0</v>
      </c>
      <c r="T558" s="180">
        <f>S558*H558</f>
        <v>0</v>
      </c>
      <c r="U558" s="35"/>
      <c r="V558" s="35"/>
      <c r="W558" s="35"/>
      <c r="X558" s="35"/>
      <c r="Y558" s="35"/>
      <c r="Z558" s="35"/>
      <c r="AA558" s="35"/>
      <c r="AB558" s="35"/>
      <c r="AC558" s="35"/>
      <c r="AD558" s="35"/>
      <c r="AE558" s="35"/>
      <c r="AR558" s="181" t="s">
        <v>266</v>
      </c>
      <c r="AT558" s="181" t="s">
        <v>129</v>
      </c>
      <c r="AU558" s="181" t="s">
        <v>81</v>
      </c>
      <c r="AY558" s="18" t="s">
        <v>126</v>
      </c>
      <c r="BE558" s="182">
        <f>IF(N558="základní",J558,0)</f>
        <v>0</v>
      </c>
      <c r="BF558" s="182">
        <f>IF(N558="snížená",J558,0)</f>
        <v>0</v>
      </c>
      <c r="BG558" s="182">
        <f>IF(N558="zákl. přenesená",J558,0)</f>
        <v>0</v>
      </c>
      <c r="BH558" s="182">
        <f>IF(N558="sníž. přenesená",J558,0)</f>
        <v>0</v>
      </c>
      <c r="BI558" s="182">
        <f>IF(N558="nulová",J558,0)</f>
        <v>0</v>
      </c>
      <c r="BJ558" s="18" t="s">
        <v>79</v>
      </c>
      <c r="BK558" s="182">
        <f>ROUND(I558*H558,2)</f>
        <v>0</v>
      </c>
      <c r="BL558" s="18" t="s">
        <v>266</v>
      </c>
      <c r="BM558" s="181" t="s">
        <v>751</v>
      </c>
    </row>
    <row r="559" spans="1:65" s="2" customFormat="1" ht="29.25">
      <c r="A559" s="35"/>
      <c r="B559" s="36"/>
      <c r="C559" s="37"/>
      <c r="D559" s="183" t="s">
        <v>136</v>
      </c>
      <c r="E559" s="37"/>
      <c r="F559" s="184" t="s">
        <v>752</v>
      </c>
      <c r="G559" s="37"/>
      <c r="H559" s="37"/>
      <c r="I559" s="185"/>
      <c r="J559" s="37"/>
      <c r="K559" s="37"/>
      <c r="L559" s="40"/>
      <c r="M559" s="186"/>
      <c r="N559" s="187"/>
      <c r="O559" s="65"/>
      <c r="P559" s="65"/>
      <c r="Q559" s="65"/>
      <c r="R559" s="65"/>
      <c r="S559" s="65"/>
      <c r="T559" s="66"/>
      <c r="U559" s="35"/>
      <c r="V559" s="35"/>
      <c r="W559" s="35"/>
      <c r="X559" s="35"/>
      <c r="Y559" s="35"/>
      <c r="Z559" s="35"/>
      <c r="AA559" s="35"/>
      <c r="AB559" s="35"/>
      <c r="AC559" s="35"/>
      <c r="AD559" s="35"/>
      <c r="AE559" s="35"/>
      <c r="AT559" s="18" t="s">
        <v>136</v>
      </c>
      <c r="AU559" s="18" t="s">
        <v>81</v>
      </c>
    </row>
    <row r="560" spans="1:65" s="2" customFormat="1" ht="11.25">
      <c r="A560" s="35"/>
      <c r="B560" s="36"/>
      <c r="C560" s="37"/>
      <c r="D560" s="188" t="s">
        <v>138</v>
      </c>
      <c r="E560" s="37"/>
      <c r="F560" s="189" t="s">
        <v>753</v>
      </c>
      <c r="G560" s="37"/>
      <c r="H560" s="37"/>
      <c r="I560" s="185"/>
      <c r="J560" s="37"/>
      <c r="K560" s="37"/>
      <c r="L560" s="40"/>
      <c r="M560" s="186"/>
      <c r="N560" s="187"/>
      <c r="O560" s="65"/>
      <c r="P560" s="65"/>
      <c r="Q560" s="65"/>
      <c r="R560" s="65"/>
      <c r="S560" s="65"/>
      <c r="T560" s="66"/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  <c r="AT560" s="18" t="s">
        <v>138</v>
      </c>
      <c r="AU560" s="18" t="s">
        <v>81</v>
      </c>
    </row>
    <row r="561" spans="1:65" s="12" customFormat="1" ht="22.9" customHeight="1">
      <c r="B561" s="154"/>
      <c r="C561" s="155"/>
      <c r="D561" s="156" t="s">
        <v>70</v>
      </c>
      <c r="E561" s="168" t="s">
        <v>754</v>
      </c>
      <c r="F561" s="168" t="s">
        <v>755</v>
      </c>
      <c r="G561" s="155"/>
      <c r="H561" s="155"/>
      <c r="I561" s="158"/>
      <c r="J561" s="169">
        <f>BK561</f>
        <v>0</v>
      </c>
      <c r="K561" s="155"/>
      <c r="L561" s="160"/>
      <c r="M561" s="161"/>
      <c r="N561" s="162"/>
      <c r="O561" s="162"/>
      <c r="P561" s="163">
        <f>SUM(P562:P649)</f>
        <v>0</v>
      </c>
      <c r="Q561" s="162"/>
      <c r="R561" s="163">
        <f>SUM(R562:R649)</f>
        <v>0.58679972000000002</v>
      </c>
      <c r="S561" s="162"/>
      <c r="T561" s="164">
        <f>SUM(T562:T649)</f>
        <v>0.21693000000000001</v>
      </c>
      <c r="AR561" s="165" t="s">
        <v>81</v>
      </c>
      <c r="AT561" s="166" t="s">
        <v>70</v>
      </c>
      <c r="AU561" s="166" t="s">
        <v>79</v>
      </c>
      <c r="AY561" s="165" t="s">
        <v>126</v>
      </c>
      <c r="BK561" s="167">
        <f>SUM(BK562:BK649)</f>
        <v>0</v>
      </c>
    </row>
    <row r="562" spans="1:65" s="2" customFormat="1" ht="24.2" customHeight="1">
      <c r="A562" s="35"/>
      <c r="B562" s="36"/>
      <c r="C562" s="170" t="s">
        <v>756</v>
      </c>
      <c r="D562" s="170" t="s">
        <v>129</v>
      </c>
      <c r="E562" s="171" t="s">
        <v>757</v>
      </c>
      <c r="F562" s="172" t="s">
        <v>758</v>
      </c>
      <c r="G562" s="173" t="s">
        <v>148</v>
      </c>
      <c r="H562" s="174">
        <v>59.72</v>
      </c>
      <c r="I562" s="175"/>
      <c r="J562" s="176">
        <f>ROUND(I562*H562,2)</f>
        <v>0</v>
      </c>
      <c r="K562" s="172" t="s">
        <v>133</v>
      </c>
      <c r="L562" s="40"/>
      <c r="M562" s="177" t="s">
        <v>19</v>
      </c>
      <c r="N562" s="178" t="s">
        <v>42</v>
      </c>
      <c r="O562" s="65"/>
      <c r="P562" s="179">
        <f>O562*H562</f>
        <v>0</v>
      </c>
      <c r="Q562" s="179">
        <v>0</v>
      </c>
      <c r="R562" s="179">
        <f>Q562*H562</f>
        <v>0</v>
      </c>
      <c r="S562" s="179">
        <v>0</v>
      </c>
      <c r="T562" s="180">
        <f>S562*H562</f>
        <v>0</v>
      </c>
      <c r="U562" s="35"/>
      <c r="V562" s="35"/>
      <c r="W562" s="35"/>
      <c r="X562" s="35"/>
      <c r="Y562" s="35"/>
      <c r="Z562" s="35"/>
      <c r="AA562" s="35"/>
      <c r="AB562" s="35"/>
      <c r="AC562" s="35"/>
      <c r="AD562" s="35"/>
      <c r="AE562" s="35"/>
      <c r="AR562" s="181" t="s">
        <v>266</v>
      </c>
      <c r="AT562" s="181" t="s">
        <v>129</v>
      </c>
      <c r="AU562" s="181" t="s">
        <v>81</v>
      </c>
      <c r="AY562" s="18" t="s">
        <v>126</v>
      </c>
      <c r="BE562" s="182">
        <f>IF(N562="základní",J562,0)</f>
        <v>0</v>
      </c>
      <c r="BF562" s="182">
        <f>IF(N562="snížená",J562,0)</f>
        <v>0</v>
      </c>
      <c r="BG562" s="182">
        <f>IF(N562="zákl. přenesená",J562,0)</f>
        <v>0</v>
      </c>
      <c r="BH562" s="182">
        <f>IF(N562="sníž. přenesená",J562,0)</f>
        <v>0</v>
      </c>
      <c r="BI562" s="182">
        <f>IF(N562="nulová",J562,0)</f>
        <v>0</v>
      </c>
      <c r="BJ562" s="18" t="s">
        <v>79</v>
      </c>
      <c r="BK562" s="182">
        <f>ROUND(I562*H562,2)</f>
        <v>0</v>
      </c>
      <c r="BL562" s="18" t="s">
        <v>266</v>
      </c>
      <c r="BM562" s="181" t="s">
        <v>759</v>
      </c>
    </row>
    <row r="563" spans="1:65" s="2" customFormat="1" ht="19.5">
      <c r="A563" s="35"/>
      <c r="B563" s="36"/>
      <c r="C563" s="37"/>
      <c r="D563" s="183" t="s">
        <v>136</v>
      </c>
      <c r="E563" s="37"/>
      <c r="F563" s="184" t="s">
        <v>760</v>
      </c>
      <c r="G563" s="37"/>
      <c r="H563" s="37"/>
      <c r="I563" s="185"/>
      <c r="J563" s="37"/>
      <c r="K563" s="37"/>
      <c r="L563" s="40"/>
      <c r="M563" s="186"/>
      <c r="N563" s="187"/>
      <c r="O563" s="65"/>
      <c r="P563" s="65"/>
      <c r="Q563" s="65"/>
      <c r="R563" s="65"/>
      <c r="S563" s="65"/>
      <c r="T563" s="66"/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T563" s="18" t="s">
        <v>136</v>
      </c>
      <c r="AU563" s="18" t="s">
        <v>81</v>
      </c>
    </row>
    <row r="564" spans="1:65" s="2" customFormat="1" ht="11.25">
      <c r="A564" s="35"/>
      <c r="B564" s="36"/>
      <c r="C564" s="37"/>
      <c r="D564" s="188" t="s">
        <v>138</v>
      </c>
      <c r="E564" s="37"/>
      <c r="F564" s="189" t="s">
        <v>761</v>
      </c>
      <c r="G564" s="37"/>
      <c r="H564" s="37"/>
      <c r="I564" s="185"/>
      <c r="J564" s="37"/>
      <c r="K564" s="37"/>
      <c r="L564" s="40"/>
      <c r="M564" s="186"/>
      <c r="N564" s="187"/>
      <c r="O564" s="65"/>
      <c r="P564" s="65"/>
      <c r="Q564" s="65"/>
      <c r="R564" s="65"/>
      <c r="S564" s="65"/>
      <c r="T564" s="66"/>
      <c r="U564" s="35"/>
      <c r="V564" s="35"/>
      <c r="W564" s="35"/>
      <c r="X564" s="35"/>
      <c r="Y564" s="35"/>
      <c r="Z564" s="35"/>
      <c r="AA564" s="35"/>
      <c r="AB564" s="35"/>
      <c r="AC564" s="35"/>
      <c r="AD564" s="35"/>
      <c r="AE564" s="35"/>
      <c r="AT564" s="18" t="s">
        <v>138</v>
      </c>
      <c r="AU564" s="18" t="s">
        <v>81</v>
      </c>
    </row>
    <row r="565" spans="1:65" s="13" customFormat="1" ht="11.25">
      <c r="B565" s="190"/>
      <c r="C565" s="191"/>
      <c r="D565" s="183" t="s">
        <v>140</v>
      </c>
      <c r="E565" s="192" t="s">
        <v>19</v>
      </c>
      <c r="F565" s="193" t="s">
        <v>273</v>
      </c>
      <c r="G565" s="191"/>
      <c r="H565" s="192" t="s">
        <v>19</v>
      </c>
      <c r="I565" s="194"/>
      <c r="J565" s="191"/>
      <c r="K565" s="191"/>
      <c r="L565" s="195"/>
      <c r="M565" s="196"/>
      <c r="N565" s="197"/>
      <c r="O565" s="197"/>
      <c r="P565" s="197"/>
      <c r="Q565" s="197"/>
      <c r="R565" s="197"/>
      <c r="S565" s="197"/>
      <c r="T565" s="198"/>
      <c r="AT565" s="199" t="s">
        <v>140</v>
      </c>
      <c r="AU565" s="199" t="s">
        <v>81</v>
      </c>
      <c r="AV565" s="13" t="s">
        <v>79</v>
      </c>
      <c r="AW565" s="13" t="s">
        <v>33</v>
      </c>
      <c r="AX565" s="13" t="s">
        <v>71</v>
      </c>
      <c r="AY565" s="199" t="s">
        <v>126</v>
      </c>
    </row>
    <row r="566" spans="1:65" s="14" customFormat="1" ht="11.25">
      <c r="B566" s="200"/>
      <c r="C566" s="201"/>
      <c r="D566" s="183" t="s">
        <v>140</v>
      </c>
      <c r="E566" s="202" t="s">
        <v>19</v>
      </c>
      <c r="F566" s="203" t="s">
        <v>762</v>
      </c>
      <c r="G566" s="201"/>
      <c r="H566" s="204">
        <v>59.72</v>
      </c>
      <c r="I566" s="205"/>
      <c r="J566" s="201"/>
      <c r="K566" s="201"/>
      <c r="L566" s="206"/>
      <c r="M566" s="207"/>
      <c r="N566" s="208"/>
      <c r="O566" s="208"/>
      <c r="P566" s="208"/>
      <c r="Q566" s="208"/>
      <c r="R566" s="208"/>
      <c r="S566" s="208"/>
      <c r="T566" s="209"/>
      <c r="AT566" s="210" t="s">
        <v>140</v>
      </c>
      <c r="AU566" s="210" t="s">
        <v>81</v>
      </c>
      <c r="AV566" s="14" t="s">
        <v>81</v>
      </c>
      <c r="AW566" s="14" t="s">
        <v>33</v>
      </c>
      <c r="AX566" s="14" t="s">
        <v>79</v>
      </c>
      <c r="AY566" s="210" t="s">
        <v>126</v>
      </c>
    </row>
    <row r="567" spans="1:65" s="2" customFormat="1" ht="24.2" customHeight="1">
      <c r="A567" s="35"/>
      <c r="B567" s="36"/>
      <c r="C567" s="170" t="s">
        <v>763</v>
      </c>
      <c r="D567" s="170" t="s">
        <v>129</v>
      </c>
      <c r="E567" s="171" t="s">
        <v>764</v>
      </c>
      <c r="F567" s="172" t="s">
        <v>765</v>
      </c>
      <c r="G567" s="173" t="s">
        <v>148</v>
      </c>
      <c r="H567" s="174">
        <v>59.72</v>
      </c>
      <c r="I567" s="175"/>
      <c r="J567" s="176">
        <f>ROUND(I567*H567,2)</f>
        <v>0</v>
      </c>
      <c r="K567" s="172" t="s">
        <v>133</v>
      </c>
      <c r="L567" s="40"/>
      <c r="M567" s="177" t="s">
        <v>19</v>
      </c>
      <c r="N567" s="178" t="s">
        <v>42</v>
      </c>
      <c r="O567" s="65"/>
      <c r="P567" s="179">
        <f>O567*H567</f>
        <v>0</v>
      </c>
      <c r="Q567" s="179">
        <v>0</v>
      </c>
      <c r="R567" s="179">
        <f>Q567*H567</f>
        <v>0</v>
      </c>
      <c r="S567" s="179">
        <v>0</v>
      </c>
      <c r="T567" s="180">
        <f>S567*H567</f>
        <v>0</v>
      </c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  <c r="AR567" s="181" t="s">
        <v>266</v>
      </c>
      <c r="AT567" s="181" t="s">
        <v>129</v>
      </c>
      <c r="AU567" s="181" t="s">
        <v>81</v>
      </c>
      <c r="AY567" s="18" t="s">
        <v>126</v>
      </c>
      <c r="BE567" s="182">
        <f>IF(N567="základní",J567,0)</f>
        <v>0</v>
      </c>
      <c r="BF567" s="182">
        <f>IF(N567="snížená",J567,0)</f>
        <v>0</v>
      </c>
      <c r="BG567" s="182">
        <f>IF(N567="zákl. přenesená",J567,0)</f>
        <v>0</v>
      </c>
      <c r="BH567" s="182">
        <f>IF(N567="sníž. přenesená",J567,0)</f>
        <v>0</v>
      </c>
      <c r="BI567" s="182">
        <f>IF(N567="nulová",J567,0)</f>
        <v>0</v>
      </c>
      <c r="BJ567" s="18" t="s">
        <v>79</v>
      </c>
      <c r="BK567" s="182">
        <f>ROUND(I567*H567,2)</f>
        <v>0</v>
      </c>
      <c r="BL567" s="18" t="s">
        <v>266</v>
      </c>
      <c r="BM567" s="181" t="s">
        <v>766</v>
      </c>
    </row>
    <row r="568" spans="1:65" s="2" customFormat="1" ht="19.5">
      <c r="A568" s="35"/>
      <c r="B568" s="36"/>
      <c r="C568" s="37"/>
      <c r="D568" s="183" t="s">
        <v>136</v>
      </c>
      <c r="E568" s="37"/>
      <c r="F568" s="184" t="s">
        <v>767</v>
      </c>
      <c r="G568" s="37"/>
      <c r="H568" s="37"/>
      <c r="I568" s="185"/>
      <c r="J568" s="37"/>
      <c r="K568" s="37"/>
      <c r="L568" s="40"/>
      <c r="M568" s="186"/>
      <c r="N568" s="187"/>
      <c r="O568" s="65"/>
      <c r="P568" s="65"/>
      <c r="Q568" s="65"/>
      <c r="R568" s="65"/>
      <c r="S568" s="65"/>
      <c r="T568" s="66"/>
      <c r="U568" s="35"/>
      <c r="V568" s="35"/>
      <c r="W568" s="35"/>
      <c r="X568" s="35"/>
      <c r="Y568" s="35"/>
      <c r="Z568" s="35"/>
      <c r="AA568" s="35"/>
      <c r="AB568" s="35"/>
      <c r="AC568" s="35"/>
      <c r="AD568" s="35"/>
      <c r="AE568" s="35"/>
      <c r="AT568" s="18" t="s">
        <v>136</v>
      </c>
      <c r="AU568" s="18" t="s">
        <v>81</v>
      </c>
    </row>
    <row r="569" spans="1:65" s="2" customFormat="1" ht="11.25">
      <c r="A569" s="35"/>
      <c r="B569" s="36"/>
      <c r="C569" s="37"/>
      <c r="D569" s="188" t="s">
        <v>138</v>
      </c>
      <c r="E569" s="37"/>
      <c r="F569" s="189" t="s">
        <v>768</v>
      </c>
      <c r="G569" s="37"/>
      <c r="H569" s="37"/>
      <c r="I569" s="185"/>
      <c r="J569" s="37"/>
      <c r="K569" s="37"/>
      <c r="L569" s="40"/>
      <c r="M569" s="186"/>
      <c r="N569" s="187"/>
      <c r="O569" s="65"/>
      <c r="P569" s="65"/>
      <c r="Q569" s="65"/>
      <c r="R569" s="65"/>
      <c r="S569" s="65"/>
      <c r="T569" s="66"/>
      <c r="U569" s="35"/>
      <c r="V569" s="35"/>
      <c r="W569" s="35"/>
      <c r="X569" s="35"/>
      <c r="Y569" s="35"/>
      <c r="Z569" s="35"/>
      <c r="AA569" s="35"/>
      <c r="AB569" s="35"/>
      <c r="AC569" s="35"/>
      <c r="AD569" s="35"/>
      <c r="AE569" s="35"/>
      <c r="AT569" s="18" t="s">
        <v>138</v>
      </c>
      <c r="AU569" s="18" t="s">
        <v>81</v>
      </c>
    </row>
    <row r="570" spans="1:65" s="13" customFormat="1" ht="11.25">
      <c r="B570" s="190"/>
      <c r="C570" s="191"/>
      <c r="D570" s="183" t="s">
        <v>140</v>
      </c>
      <c r="E570" s="192" t="s">
        <v>19</v>
      </c>
      <c r="F570" s="193" t="s">
        <v>273</v>
      </c>
      <c r="G570" s="191"/>
      <c r="H570" s="192" t="s">
        <v>19</v>
      </c>
      <c r="I570" s="194"/>
      <c r="J570" s="191"/>
      <c r="K570" s="191"/>
      <c r="L570" s="195"/>
      <c r="M570" s="196"/>
      <c r="N570" s="197"/>
      <c r="O570" s="197"/>
      <c r="P570" s="197"/>
      <c r="Q570" s="197"/>
      <c r="R570" s="197"/>
      <c r="S570" s="197"/>
      <c r="T570" s="198"/>
      <c r="AT570" s="199" t="s">
        <v>140</v>
      </c>
      <c r="AU570" s="199" t="s">
        <v>81</v>
      </c>
      <c r="AV570" s="13" t="s">
        <v>79</v>
      </c>
      <c r="AW570" s="13" t="s">
        <v>33</v>
      </c>
      <c r="AX570" s="13" t="s">
        <v>71</v>
      </c>
      <c r="AY570" s="199" t="s">
        <v>126</v>
      </c>
    </row>
    <row r="571" spans="1:65" s="14" customFormat="1" ht="11.25">
      <c r="B571" s="200"/>
      <c r="C571" s="201"/>
      <c r="D571" s="183" t="s">
        <v>140</v>
      </c>
      <c r="E571" s="202" t="s">
        <v>19</v>
      </c>
      <c r="F571" s="203" t="s">
        <v>762</v>
      </c>
      <c r="G571" s="201"/>
      <c r="H571" s="204">
        <v>59.72</v>
      </c>
      <c r="I571" s="205"/>
      <c r="J571" s="201"/>
      <c r="K571" s="201"/>
      <c r="L571" s="206"/>
      <c r="M571" s="207"/>
      <c r="N571" s="208"/>
      <c r="O571" s="208"/>
      <c r="P571" s="208"/>
      <c r="Q571" s="208"/>
      <c r="R571" s="208"/>
      <c r="S571" s="208"/>
      <c r="T571" s="209"/>
      <c r="AT571" s="210" t="s">
        <v>140</v>
      </c>
      <c r="AU571" s="210" t="s">
        <v>81</v>
      </c>
      <c r="AV571" s="14" t="s">
        <v>81</v>
      </c>
      <c r="AW571" s="14" t="s">
        <v>33</v>
      </c>
      <c r="AX571" s="14" t="s">
        <v>79</v>
      </c>
      <c r="AY571" s="210" t="s">
        <v>126</v>
      </c>
    </row>
    <row r="572" spans="1:65" s="2" customFormat="1" ht="16.5" customHeight="1">
      <c r="A572" s="35"/>
      <c r="B572" s="36"/>
      <c r="C572" s="170" t="s">
        <v>769</v>
      </c>
      <c r="D572" s="170" t="s">
        <v>129</v>
      </c>
      <c r="E572" s="171" t="s">
        <v>770</v>
      </c>
      <c r="F572" s="172" t="s">
        <v>771</v>
      </c>
      <c r="G572" s="173" t="s">
        <v>148</v>
      </c>
      <c r="H572" s="174">
        <v>59.72</v>
      </c>
      <c r="I572" s="175"/>
      <c r="J572" s="176">
        <f>ROUND(I572*H572,2)</f>
        <v>0</v>
      </c>
      <c r="K572" s="172" t="s">
        <v>133</v>
      </c>
      <c r="L572" s="40"/>
      <c r="M572" s="177" t="s">
        <v>19</v>
      </c>
      <c r="N572" s="178" t="s">
        <v>42</v>
      </c>
      <c r="O572" s="65"/>
      <c r="P572" s="179">
        <f>O572*H572</f>
        <v>0</v>
      </c>
      <c r="Q572" s="179">
        <v>0</v>
      </c>
      <c r="R572" s="179">
        <f>Q572*H572</f>
        <v>0</v>
      </c>
      <c r="S572" s="179">
        <v>0</v>
      </c>
      <c r="T572" s="180">
        <f>S572*H572</f>
        <v>0</v>
      </c>
      <c r="U572" s="35"/>
      <c r="V572" s="35"/>
      <c r="W572" s="35"/>
      <c r="X572" s="35"/>
      <c r="Y572" s="35"/>
      <c r="Z572" s="35"/>
      <c r="AA572" s="35"/>
      <c r="AB572" s="35"/>
      <c r="AC572" s="35"/>
      <c r="AD572" s="35"/>
      <c r="AE572" s="35"/>
      <c r="AR572" s="181" t="s">
        <v>266</v>
      </c>
      <c r="AT572" s="181" t="s">
        <v>129</v>
      </c>
      <c r="AU572" s="181" t="s">
        <v>81</v>
      </c>
      <c r="AY572" s="18" t="s">
        <v>126</v>
      </c>
      <c r="BE572" s="182">
        <f>IF(N572="základní",J572,0)</f>
        <v>0</v>
      </c>
      <c r="BF572" s="182">
        <f>IF(N572="snížená",J572,0)</f>
        <v>0</v>
      </c>
      <c r="BG572" s="182">
        <f>IF(N572="zákl. přenesená",J572,0)</f>
        <v>0</v>
      </c>
      <c r="BH572" s="182">
        <f>IF(N572="sníž. přenesená",J572,0)</f>
        <v>0</v>
      </c>
      <c r="BI572" s="182">
        <f>IF(N572="nulová",J572,0)</f>
        <v>0</v>
      </c>
      <c r="BJ572" s="18" t="s">
        <v>79</v>
      </c>
      <c r="BK572" s="182">
        <f>ROUND(I572*H572,2)</f>
        <v>0</v>
      </c>
      <c r="BL572" s="18" t="s">
        <v>266</v>
      </c>
      <c r="BM572" s="181" t="s">
        <v>772</v>
      </c>
    </row>
    <row r="573" spans="1:65" s="2" customFormat="1" ht="11.25">
      <c r="A573" s="35"/>
      <c r="B573" s="36"/>
      <c r="C573" s="37"/>
      <c r="D573" s="183" t="s">
        <v>136</v>
      </c>
      <c r="E573" s="37"/>
      <c r="F573" s="184" t="s">
        <v>773</v>
      </c>
      <c r="G573" s="37"/>
      <c r="H573" s="37"/>
      <c r="I573" s="185"/>
      <c r="J573" s="37"/>
      <c r="K573" s="37"/>
      <c r="L573" s="40"/>
      <c r="M573" s="186"/>
      <c r="N573" s="187"/>
      <c r="O573" s="65"/>
      <c r="P573" s="65"/>
      <c r="Q573" s="65"/>
      <c r="R573" s="65"/>
      <c r="S573" s="65"/>
      <c r="T573" s="66"/>
      <c r="U573" s="35"/>
      <c r="V573" s="35"/>
      <c r="W573" s="35"/>
      <c r="X573" s="35"/>
      <c r="Y573" s="35"/>
      <c r="Z573" s="35"/>
      <c r="AA573" s="35"/>
      <c r="AB573" s="35"/>
      <c r="AC573" s="35"/>
      <c r="AD573" s="35"/>
      <c r="AE573" s="35"/>
      <c r="AT573" s="18" t="s">
        <v>136</v>
      </c>
      <c r="AU573" s="18" t="s">
        <v>81</v>
      </c>
    </row>
    <row r="574" spans="1:65" s="2" customFormat="1" ht="11.25">
      <c r="A574" s="35"/>
      <c r="B574" s="36"/>
      <c r="C574" s="37"/>
      <c r="D574" s="188" t="s">
        <v>138</v>
      </c>
      <c r="E574" s="37"/>
      <c r="F574" s="189" t="s">
        <v>774</v>
      </c>
      <c r="G574" s="37"/>
      <c r="H574" s="37"/>
      <c r="I574" s="185"/>
      <c r="J574" s="37"/>
      <c r="K574" s="37"/>
      <c r="L574" s="40"/>
      <c r="M574" s="186"/>
      <c r="N574" s="187"/>
      <c r="O574" s="65"/>
      <c r="P574" s="65"/>
      <c r="Q574" s="65"/>
      <c r="R574" s="65"/>
      <c r="S574" s="65"/>
      <c r="T574" s="66"/>
      <c r="U574" s="35"/>
      <c r="V574" s="35"/>
      <c r="W574" s="35"/>
      <c r="X574" s="35"/>
      <c r="Y574" s="35"/>
      <c r="Z574" s="35"/>
      <c r="AA574" s="35"/>
      <c r="AB574" s="35"/>
      <c r="AC574" s="35"/>
      <c r="AD574" s="35"/>
      <c r="AE574" s="35"/>
      <c r="AT574" s="18" t="s">
        <v>138</v>
      </c>
      <c r="AU574" s="18" t="s">
        <v>81</v>
      </c>
    </row>
    <row r="575" spans="1:65" s="13" customFormat="1" ht="11.25">
      <c r="B575" s="190"/>
      <c r="C575" s="191"/>
      <c r="D575" s="183" t="s">
        <v>140</v>
      </c>
      <c r="E575" s="192" t="s">
        <v>19</v>
      </c>
      <c r="F575" s="193" t="s">
        <v>273</v>
      </c>
      <c r="G575" s="191"/>
      <c r="H575" s="192" t="s">
        <v>19</v>
      </c>
      <c r="I575" s="194"/>
      <c r="J575" s="191"/>
      <c r="K575" s="191"/>
      <c r="L575" s="195"/>
      <c r="M575" s="196"/>
      <c r="N575" s="197"/>
      <c r="O575" s="197"/>
      <c r="P575" s="197"/>
      <c r="Q575" s="197"/>
      <c r="R575" s="197"/>
      <c r="S575" s="197"/>
      <c r="T575" s="198"/>
      <c r="AT575" s="199" t="s">
        <v>140</v>
      </c>
      <c r="AU575" s="199" t="s">
        <v>81</v>
      </c>
      <c r="AV575" s="13" t="s">
        <v>79</v>
      </c>
      <c r="AW575" s="13" t="s">
        <v>33</v>
      </c>
      <c r="AX575" s="13" t="s">
        <v>71</v>
      </c>
      <c r="AY575" s="199" t="s">
        <v>126</v>
      </c>
    </row>
    <row r="576" spans="1:65" s="14" customFormat="1" ht="11.25">
      <c r="B576" s="200"/>
      <c r="C576" s="201"/>
      <c r="D576" s="183" t="s">
        <v>140</v>
      </c>
      <c r="E576" s="202" t="s">
        <v>19</v>
      </c>
      <c r="F576" s="203" t="s">
        <v>762</v>
      </c>
      <c r="G576" s="201"/>
      <c r="H576" s="204">
        <v>59.72</v>
      </c>
      <c r="I576" s="205"/>
      <c r="J576" s="201"/>
      <c r="K576" s="201"/>
      <c r="L576" s="206"/>
      <c r="M576" s="207"/>
      <c r="N576" s="208"/>
      <c r="O576" s="208"/>
      <c r="P576" s="208"/>
      <c r="Q576" s="208"/>
      <c r="R576" s="208"/>
      <c r="S576" s="208"/>
      <c r="T576" s="209"/>
      <c r="AT576" s="210" t="s">
        <v>140</v>
      </c>
      <c r="AU576" s="210" t="s">
        <v>81</v>
      </c>
      <c r="AV576" s="14" t="s">
        <v>81</v>
      </c>
      <c r="AW576" s="14" t="s">
        <v>33</v>
      </c>
      <c r="AX576" s="14" t="s">
        <v>79</v>
      </c>
      <c r="AY576" s="210" t="s">
        <v>126</v>
      </c>
    </row>
    <row r="577" spans="1:65" s="2" customFormat="1" ht="24.2" customHeight="1">
      <c r="A577" s="35"/>
      <c r="B577" s="36"/>
      <c r="C577" s="170" t="s">
        <v>775</v>
      </c>
      <c r="D577" s="170" t="s">
        <v>129</v>
      </c>
      <c r="E577" s="171" t="s">
        <v>776</v>
      </c>
      <c r="F577" s="172" t="s">
        <v>777</v>
      </c>
      <c r="G577" s="173" t="s">
        <v>148</v>
      </c>
      <c r="H577" s="174">
        <v>59.72</v>
      </c>
      <c r="I577" s="175"/>
      <c r="J577" s="176">
        <f>ROUND(I577*H577,2)</f>
        <v>0</v>
      </c>
      <c r="K577" s="172" t="s">
        <v>133</v>
      </c>
      <c r="L577" s="40"/>
      <c r="M577" s="177" t="s">
        <v>19</v>
      </c>
      <c r="N577" s="178" t="s">
        <v>42</v>
      </c>
      <c r="O577" s="65"/>
      <c r="P577" s="179">
        <f>O577*H577</f>
        <v>0</v>
      </c>
      <c r="Q577" s="179">
        <v>2.0000000000000001E-4</v>
      </c>
      <c r="R577" s="179">
        <f>Q577*H577</f>
        <v>1.1944E-2</v>
      </c>
      <c r="S577" s="179">
        <v>0</v>
      </c>
      <c r="T577" s="180">
        <f>S577*H577</f>
        <v>0</v>
      </c>
      <c r="U577" s="35"/>
      <c r="V577" s="35"/>
      <c r="W577" s="35"/>
      <c r="X577" s="35"/>
      <c r="Y577" s="35"/>
      <c r="Z577" s="35"/>
      <c r="AA577" s="35"/>
      <c r="AB577" s="35"/>
      <c r="AC577" s="35"/>
      <c r="AD577" s="35"/>
      <c r="AE577" s="35"/>
      <c r="AR577" s="181" t="s">
        <v>266</v>
      </c>
      <c r="AT577" s="181" t="s">
        <v>129</v>
      </c>
      <c r="AU577" s="181" t="s">
        <v>81</v>
      </c>
      <c r="AY577" s="18" t="s">
        <v>126</v>
      </c>
      <c r="BE577" s="182">
        <f>IF(N577="základní",J577,0)</f>
        <v>0</v>
      </c>
      <c r="BF577" s="182">
        <f>IF(N577="snížená",J577,0)</f>
        <v>0</v>
      </c>
      <c r="BG577" s="182">
        <f>IF(N577="zákl. přenesená",J577,0)</f>
        <v>0</v>
      </c>
      <c r="BH577" s="182">
        <f>IF(N577="sníž. přenesená",J577,0)</f>
        <v>0</v>
      </c>
      <c r="BI577" s="182">
        <f>IF(N577="nulová",J577,0)</f>
        <v>0</v>
      </c>
      <c r="BJ577" s="18" t="s">
        <v>79</v>
      </c>
      <c r="BK577" s="182">
        <f>ROUND(I577*H577,2)</f>
        <v>0</v>
      </c>
      <c r="BL577" s="18" t="s">
        <v>266</v>
      </c>
      <c r="BM577" s="181" t="s">
        <v>778</v>
      </c>
    </row>
    <row r="578" spans="1:65" s="2" customFormat="1" ht="11.25">
      <c r="A578" s="35"/>
      <c r="B578" s="36"/>
      <c r="C578" s="37"/>
      <c r="D578" s="183" t="s">
        <v>136</v>
      </c>
      <c r="E578" s="37"/>
      <c r="F578" s="184" t="s">
        <v>779</v>
      </c>
      <c r="G578" s="37"/>
      <c r="H578" s="37"/>
      <c r="I578" s="185"/>
      <c r="J578" s="37"/>
      <c r="K578" s="37"/>
      <c r="L578" s="40"/>
      <c r="M578" s="186"/>
      <c r="N578" s="187"/>
      <c r="O578" s="65"/>
      <c r="P578" s="65"/>
      <c r="Q578" s="65"/>
      <c r="R578" s="65"/>
      <c r="S578" s="65"/>
      <c r="T578" s="66"/>
      <c r="U578" s="35"/>
      <c r="V578" s="35"/>
      <c r="W578" s="35"/>
      <c r="X578" s="35"/>
      <c r="Y578" s="35"/>
      <c r="Z578" s="35"/>
      <c r="AA578" s="35"/>
      <c r="AB578" s="35"/>
      <c r="AC578" s="35"/>
      <c r="AD578" s="35"/>
      <c r="AE578" s="35"/>
      <c r="AT578" s="18" t="s">
        <v>136</v>
      </c>
      <c r="AU578" s="18" t="s">
        <v>81</v>
      </c>
    </row>
    <row r="579" spans="1:65" s="2" customFormat="1" ht="11.25">
      <c r="A579" s="35"/>
      <c r="B579" s="36"/>
      <c r="C579" s="37"/>
      <c r="D579" s="188" t="s">
        <v>138</v>
      </c>
      <c r="E579" s="37"/>
      <c r="F579" s="189" t="s">
        <v>780</v>
      </c>
      <c r="G579" s="37"/>
      <c r="H579" s="37"/>
      <c r="I579" s="185"/>
      <c r="J579" s="37"/>
      <c r="K579" s="37"/>
      <c r="L579" s="40"/>
      <c r="M579" s="186"/>
      <c r="N579" s="187"/>
      <c r="O579" s="65"/>
      <c r="P579" s="65"/>
      <c r="Q579" s="65"/>
      <c r="R579" s="65"/>
      <c r="S579" s="65"/>
      <c r="T579" s="66"/>
      <c r="U579" s="35"/>
      <c r="V579" s="35"/>
      <c r="W579" s="35"/>
      <c r="X579" s="35"/>
      <c r="Y579" s="35"/>
      <c r="Z579" s="35"/>
      <c r="AA579" s="35"/>
      <c r="AB579" s="35"/>
      <c r="AC579" s="35"/>
      <c r="AD579" s="35"/>
      <c r="AE579" s="35"/>
      <c r="AT579" s="18" t="s">
        <v>138</v>
      </c>
      <c r="AU579" s="18" t="s">
        <v>81</v>
      </c>
    </row>
    <row r="580" spans="1:65" s="13" customFormat="1" ht="11.25">
      <c r="B580" s="190"/>
      <c r="C580" s="191"/>
      <c r="D580" s="183" t="s">
        <v>140</v>
      </c>
      <c r="E580" s="192" t="s">
        <v>19</v>
      </c>
      <c r="F580" s="193" t="s">
        <v>273</v>
      </c>
      <c r="G580" s="191"/>
      <c r="H580" s="192" t="s">
        <v>19</v>
      </c>
      <c r="I580" s="194"/>
      <c r="J580" s="191"/>
      <c r="K580" s="191"/>
      <c r="L580" s="195"/>
      <c r="M580" s="196"/>
      <c r="N580" s="197"/>
      <c r="O580" s="197"/>
      <c r="P580" s="197"/>
      <c r="Q580" s="197"/>
      <c r="R580" s="197"/>
      <c r="S580" s="197"/>
      <c r="T580" s="198"/>
      <c r="AT580" s="199" t="s">
        <v>140</v>
      </c>
      <c r="AU580" s="199" t="s">
        <v>81</v>
      </c>
      <c r="AV580" s="13" t="s">
        <v>79</v>
      </c>
      <c r="AW580" s="13" t="s">
        <v>33</v>
      </c>
      <c r="AX580" s="13" t="s">
        <v>71</v>
      </c>
      <c r="AY580" s="199" t="s">
        <v>126</v>
      </c>
    </row>
    <row r="581" spans="1:65" s="14" customFormat="1" ht="11.25">
      <c r="B581" s="200"/>
      <c r="C581" s="201"/>
      <c r="D581" s="183" t="s">
        <v>140</v>
      </c>
      <c r="E581" s="202" t="s">
        <v>19</v>
      </c>
      <c r="F581" s="203" t="s">
        <v>762</v>
      </c>
      <c r="G581" s="201"/>
      <c r="H581" s="204">
        <v>59.72</v>
      </c>
      <c r="I581" s="205"/>
      <c r="J581" s="201"/>
      <c r="K581" s="201"/>
      <c r="L581" s="206"/>
      <c r="M581" s="207"/>
      <c r="N581" s="208"/>
      <c r="O581" s="208"/>
      <c r="P581" s="208"/>
      <c r="Q581" s="208"/>
      <c r="R581" s="208"/>
      <c r="S581" s="208"/>
      <c r="T581" s="209"/>
      <c r="AT581" s="210" t="s">
        <v>140</v>
      </c>
      <c r="AU581" s="210" t="s">
        <v>81</v>
      </c>
      <c r="AV581" s="14" t="s">
        <v>81</v>
      </c>
      <c r="AW581" s="14" t="s">
        <v>33</v>
      </c>
      <c r="AX581" s="14" t="s">
        <v>79</v>
      </c>
      <c r="AY581" s="210" t="s">
        <v>126</v>
      </c>
    </row>
    <row r="582" spans="1:65" s="2" customFormat="1" ht="33" customHeight="1">
      <c r="A582" s="35"/>
      <c r="B582" s="36"/>
      <c r="C582" s="170" t="s">
        <v>781</v>
      </c>
      <c r="D582" s="170" t="s">
        <v>129</v>
      </c>
      <c r="E582" s="171" t="s">
        <v>782</v>
      </c>
      <c r="F582" s="172" t="s">
        <v>783</v>
      </c>
      <c r="G582" s="173" t="s">
        <v>148</v>
      </c>
      <c r="H582" s="174">
        <v>59.72</v>
      </c>
      <c r="I582" s="175"/>
      <c r="J582" s="176">
        <f>ROUND(I582*H582,2)</f>
        <v>0</v>
      </c>
      <c r="K582" s="172" t="s">
        <v>133</v>
      </c>
      <c r="L582" s="40"/>
      <c r="M582" s="177" t="s">
        <v>19</v>
      </c>
      <c r="N582" s="178" t="s">
        <v>42</v>
      </c>
      <c r="O582" s="65"/>
      <c r="P582" s="179">
        <f>O582*H582</f>
        <v>0</v>
      </c>
      <c r="Q582" s="179">
        <v>4.4999999999999997E-3</v>
      </c>
      <c r="R582" s="179">
        <f>Q582*H582</f>
        <v>0.26873999999999998</v>
      </c>
      <c r="S582" s="179">
        <v>0</v>
      </c>
      <c r="T582" s="180">
        <f>S582*H582</f>
        <v>0</v>
      </c>
      <c r="U582" s="35"/>
      <c r="V582" s="35"/>
      <c r="W582" s="35"/>
      <c r="X582" s="35"/>
      <c r="Y582" s="35"/>
      <c r="Z582" s="35"/>
      <c r="AA582" s="35"/>
      <c r="AB582" s="35"/>
      <c r="AC582" s="35"/>
      <c r="AD582" s="35"/>
      <c r="AE582" s="35"/>
      <c r="AR582" s="181" t="s">
        <v>266</v>
      </c>
      <c r="AT582" s="181" t="s">
        <v>129</v>
      </c>
      <c r="AU582" s="181" t="s">
        <v>81</v>
      </c>
      <c r="AY582" s="18" t="s">
        <v>126</v>
      </c>
      <c r="BE582" s="182">
        <f>IF(N582="základní",J582,0)</f>
        <v>0</v>
      </c>
      <c r="BF582" s="182">
        <f>IF(N582="snížená",J582,0)</f>
        <v>0</v>
      </c>
      <c r="BG582" s="182">
        <f>IF(N582="zákl. přenesená",J582,0)</f>
        <v>0</v>
      </c>
      <c r="BH582" s="182">
        <f>IF(N582="sníž. přenesená",J582,0)</f>
        <v>0</v>
      </c>
      <c r="BI582" s="182">
        <f>IF(N582="nulová",J582,0)</f>
        <v>0</v>
      </c>
      <c r="BJ582" s="18" t="s">
        <v>79</v>
      </c>
      <c r="BK582" s="182">
        <f>ROUND(I582*H582,2)</f>
        <v>0</v>
      </c>
      <c r="BL582" s="18" t="s">
        <v>266</v>
      </c>
      <c r="BM582" s="181" t="s">
        <v>784</v>
      </c>
    </row>
    <row r="583" spans="1:65" s="2" customFormat="1" ht="19.5">
      <c r="A583" s="35"/>
      <c r="B583" s="36"/>
      <c r="C583" s="37"/>
      <c r="D583" s="183" t="s">
        <v>136</v>
      </c>
      <c r="E583" s="37"/>
      <c r="F583" s="184" t="s">
        <v>785</v>
      </c>
      <c r="G583" s="37"/>
      <c r="H583" s="37"/>
      <c r="I583" s="185"/>
      <c r="J583" s="37"/>
      <c r="K583" s="37"/>
      <c r="L583" s="40"/>
      <c r="M583" s="186"/>
      <c r="N583" s="187"/>
      <c r="O583" s="65"/>
      <c r="P583" s="65"/>
      <c r="Q583" s="65"/>
      <c r="R583" s="65"/>
      <c r="S583" s="65"/>
      <c r="T583" s="66"/>
      <c r="U583" s="35"/>
      <c r="V583" s="35"/>
      <c r="W583" s="35"/>
      <c r="X583" s="35"/>
      <c r="Y583" s="35"/>
      <c r="Z583" s="35"/>
      <c r="AA583" s="35"/>
      <c r="AB583" s="35"/>
      <c r="AC583" s="35"/>
      <c r="AD583" s="35"/>
      <c r="AE583" s="35"/>
      <c r="AT583" s="18" t="s">
        <v>136</v>
      </c>
      <c r="AU583" s="18" t="s">
        <v>81</v>
      </c>
    </row>
    <row r="584" spans="1:65" s="2" customFormat="1" ht="11.25">
      <c r="A584" s="35"/>
      <c r="B584" s="36"/>
      <c r="C584" s="37"/>
      <c r="D584" s="188" t="s">
        <v>138</v>
      </c>
      <c r="E584" s="37"/>
      <c r="F584" s="189" t="s">
        <v>786</v>
      </c>
      <c r="G584" s="37"/>
      <c r="H584" s="37"/>
      <c r="I584" s="185"/>
      <c r="J584" s="37"/>
      <c r="K584" s="37"/>
      <c r="L584" s="40"/>
      <c r="M584" s="186"/>
      <c r="N584" s="187"/>
      <c r="O584" s="65"/>
      <c r="P584" s="65"/>
      <c r="Q584" s="65"/>
      <c r="R584" s="65"/>
      <c r="S584" s="65"/>
      <c r="T584" s="66"/>
      <c r="U584" s="35"/>
      <c r="V584" s="35"/>
      <c r="W584" s="35"/>
      <c r="X584" s="35"/>
      <c r="Y584" s="35"/>
      <c r="Z584" s="35"/>
      <c r="AA584" s="35"/>
      <c r="AB584" s="35"/>
      <c r="AC584" s="35"/>
      <c r="AD584" s="35"/>
      <c r="AE584" s="35"/>
      <c r="AT584" s="18" t="s">
        <v>138</v>
      </c>
      <c r="AU584" s="18" t="s">
        <v>81</v>
      </c>
    </row>
    <row r="585" spans="1:65" s="13" customFormat="1" ht="11.25">
      <c r="B585" s="190"/>
      <c r="C585" s="191"/>
      <c r="D585" s="183" t="s">
        <v>140</v>
      </c>
      <c r="E585" s="192" t="s">
        <v>19</v>
      </c>
      <c r="F585" s="193" t="s">
        <v>273</v>
      </c>
      <c r="G585" s="191"/>
      <c r="H585" s="192" t="s">
        <v>19</v>
      </c>
      <c r="I585" s="194"/>
      <c r="J585" s="191"/>
      <c r="K585" s="191"/>
      <c r="L585" s="195"/>
      <c r="M585" s="196"/>
      <c r="N585" s="197"/>
      <c r="O585" s="197"/>
      <c r="P585" s="197"/>
      <c r="Q585" s="197"/>
      <c r="R585" s="197"/>
      <c r="S585" s="197"/>
      <c r="T585" s="198"/>
      <c r="AT585" s="199" t="s">
        <v>140</v>
      </c>
      <c r="AU585" s="199" t="s">
        <v>81</v>
      </c>
      <c r="AV585" s="13" t="s">
        <v>79</v>
      </c>
      <c r="AW585" s="13" t="s">
        <v>33</v>
      </c>
      <c r="AX585" s="13" t="s">
        <v>71</v>
      </c>
      <c r="AY585" s="199" t="s">
        <v>126</v>
      </c>
    </row>
    <row r="586" spans="1:65" s="14" customFormat="1" ht="11.25">
      <c r="B586" s="200"/>
      <c r="C586" s="201"/>
      <c r="D586" s="183" t="s">
        <v>140</v>
      </c>
      <c r="E586" s="202" t="s">
        <v>19</v>
      </c>
      <c r="F586" s="203" t="s">
        <v>762</v>
      </c>
      <c r="G586" s="201"/>
      <c r="H586" s="204">
        <v>59.72</v>
      </c>
      <c r="I586" s="205"/>
      <c r="J586" s="201"/>
      <c r="K586" s="201"/>
      <c r="L586" s="206"/>
      <c r="M586" s="207"/>
      <c r="N586" s="208"/>
      <c r="O586" s="208"/>
      <c r="P586" s="208"/>
      <c r="Q586" s="208"/>
      <c r="R586" s="208"/>
      <c r="S586" s="208"/>
      <c r="T586" s="209"/>
      <c r="AT586" s="210" t="s">
        <v>140</v>
      </c>
      <c r="AU586" s="210" t="s">
        <v>81</v>
      </c>
      <c r="AV586" s="14" t="s">
        <v>81</v>
      </c>
      <c r="AW586" s="14" t="s">
        <v>33</v>
      </c>
      <c r="AX586" s="14" t="s">
        <v>79</v>
      </c>
      <c r="AY586" s="210" t="s">
        <v>126</v>
      </c>
    </row>
    <row r="587" spans="1:65" s="2" customFormat="1" ht="24.2" customHeight="1">
      <c r="A587" s="35"/>
      <c r="B587" s="36"/>
      <c r="C587" s="170" t="s">
        <v>787</v>
      </c>
      <c r="D587" s="170" t="s">
        <v>129</v>
      </c>
      <c r="E587" s="171" t="s">
        <v>788</v>
      </c>
      <c r="F587" s="172" t="s">
        <v>789</v>
      </c>
      <c r="G587" s="173" t="s">
        <v>148</v>
      </c>
      <c r="H587" s="174">
        <v>60.22</v>
      </c>
      <c r="I587" s="175"/>
      <c r="J587" s="176">
        <f>ROUND(I587*H587,2)</f>
        <v>0</v>
      </c>
      <c r="K587" s="172" t="s">
        <v>133</v>
      </c>
      <c r="L587" s="40"/>
      <c r="M587" s="177" t="s">
        <v>19</v>
      </c>
      <c r="N587" s="178" t="s">
        <v>42</v>
      </c>
      <c r="O587" s="65"/>
      <c r="P587" s="179">
        <f>O587*H587</f>
        <v>0</v>
      </c>
      <c r="Q587" s="179">
        <v>0</v>
      </c>
      <c r="R587" s="179">
        <f>Q587*H587</f>
        <v>0</v>
      </c>
      <c r="S587" s="179">
        <v>2.5000000000000001E-3</v>
      </c>
      <c r="T587" s="180">
        <f>S587*H587</f>
        <v>0.15054999999999999</v>
      </c>
      <c r="U587" s="35"/>
      <c r="V587" s="35"/>
      <c r="W587" s="35"/>
      <c r="X587" s="35"/>
      <c r="Y587" s="35"/>
      <c r="Z587" s="35"/>
      <c r="AA587" s="35"/>
      <c r="AB587" s="35"/>
      <c r="AC587" s="35"/>
      <c r="AD587" s="35"/>
      <c r="AE587" s="35"/>
      <c r="AR587" s="181" t="s">
        <v>266</v>
      </c>
      <c r="AT587" s="181" t="s">
        <v>129</v>
      </c>
      <c r="AU587" s="181" t="s">
        <v>81</v>
      </c>
      <c r="AY587" s="18" t="s">
        <v>126</v>
      </c>
      <c r="BE587" s="182">
        <f>IF(N587="základní",J587,0)</f>
        <v>0</v>
      </c>
      <c r="BF587" s="182">
        <f>IF(N587="snížená",J587,0)</f>
        <v>0</v>
      </c>
      <c r="BG587" s="182">
        <f>IF(N587="zákl. přenesená",J587,0)</f>
        <v>0</v>
      </c>
      <c r="BH587" s="182">
        <f>IF(N587="sníž. přenesená",J587,0)</f>
        <v>0</v>
      </c>
      <c r="BI587" s="182">
        <f>IF(N587="nulová",J587,0)</f>
        <v>0</v>
      </c>
      <c r="BJ587" s="18" t="s">
        <v>79</v>
      </c>
      <c r="BK587" s="182">
        <f>ROUND(I587*H587,2)</f>
        <v>0</v>
      </c>
      <c r="BL587" s="18" t="s">
        <v>266</v>
      </c>
      <c r="BM587" s="181" t="s">
        <v>790</v>
      </c>
    </row>
    <row r="588" spans="1:65" s="2" customFormat="1" ht="11.25">
      <c r="A588" s="35"/>
      <c r="B588" s="36"/>
      <c r="C588" s="37"/>
      <c r="D588" s="183" t="s">
        <v>136</v>
      </c>
      <c r="E588" s="37"/>
      <c r="F588" s="184" t="s">
        <v>791</v>
      </c>
      <c r="G588" s="37"/>
      <c r="H588" s="37"/>
      <c r="I588" s="185"/>
      <c r="J588" s="37"/>
      <c r="K588" s="37"/>
      <c r="L588" s="40"/>
      <c r="M588" s="186"/>
      <c r="N588" s="187"/>
      <c r="O588" s="65"/>
      <c r="P588" s="65"/>
      <c r="Q588" s="65"/>
      <c r="R588" s="65"/>
      <c r="S588" s="65"/>
      <c r="T588" s="66"/>
      <c r="U588" s="35"/>
      <c r="V588" s="35"/>
      <c r="W588" s="35"/>
      <c r="X588" s="35"/>
      <c r="Y588" s="35"/>
      <c r="Z588" s="35"/>
      <c r="AA588" s="35"/>
      <c r="AB588" s="35"/>
      <c r="AC588" s="35"/>
      <c r="AD588" s="35"/>
      <c r="AE588" s="35"/>
      <c r="AT588" s="18" t="s">
        <v>136</v>
      </c>
      <c r="AU588" s="18" t="s">
        <v>81</v>
      </c>
    </row>
    <row r="589" spans="1:65" s="2" customFormat="1" ht="11.25">
      <c r="A589" s="35"/>
      <c r="B589" s="36"/>
      <c r="C589" s="37"/>
      <c r="D589" s="188" t="s">
        <v>138</v>
      </c>
      <c r="E589" s="37"/>
      <c r="F589" s="189" t="s">
        <v>792</v>
      </c>
      <c r="G589" s="37"/>
      <c r="H589" s="37"/>
      <c r="I589" s="185"/>
      <c r="J589" s="37"/>
      <c r="K589" s="37"/>
      <c r="L589" s="40"/>
      <c r="M589" s="186"/>
      <c r="N589" s="187"/>
      <c r="O589" s="65"/>
      <c r="P589" s="65"/>
      <c r="Q589" s="65"/>
      <c r="R589" s="65"/>
      <c r="S589" s="65"/>
      <c r="T589" s="66"/>
      <c r="U589" s="35"/>
      <c r="V589" s="35"/>
      <c r="W589" s="35"/>
      <c r="X589" s="35"/>
      <c r="Y589" s="35"/>
      <c r="Z589" s="35"/>
      <c r="AA589" s="35"/>
      <c r="AB589" s="35"/>
      <c r="AC589" s="35"/>
      <c r="AD589" s="35"/>
      <c r="AE589" s="35"/>
      <c r="AT589" s="18" t="s">
        <v>138</v>
      </c>
      <c r="AU589" s="18" t="s">
        <v>81</v>
      </c>
    </row>
    <row r="590" spans="1:65" s="13" customFormat="1" ht="11.25">
      <c r="B590" s="190"/>
      <c r="C590" s="191"/>
      <c r="D590" s="183" t="s">
        <v>140</v>
      </c>
      <c r="E590" s="192" t="s">
        <v>19</v>
      </c>
      <c r="F590" s="193" t="s">
        <v>793</v>
      </c>
      <c r="G590" s="191"/>
      <c r="H590" s="192" t="s">
        <v>19</v>
      </c>
      <c r="I590" s="194"/>
      <c r="J590" s="191"/>
      <c r="K590" s="191"/>
      <c r="L590" s="195"/>
      <c r="M590" s="196"/>
      <c r="N590" s="197"/>
      <c r="O590" s="197"/>
      <c r="P590" s="197"/>
      <c r="Q590" s="197"/>
      <c r="R590" s="197"/>
      <c r="S590" s="197"/>
      <c r="T590" s="198"/>
      <c r="AT590" s="199" t="s">
        <v>140</v>
      </c>
      <c r="AU590" s="199" t="s">
        <v>81</v>
      </c>
      <c r="AV590" s="13" t="s">
        <v>79</v>
      </c>
      <c r="AW590" s="13" t="s">
        <v>33</v>
      </c>
      <c r="AX590" s="13" t="s">
        <v>71</v>
      </c>
      <c r="AY590" s="199" t="s">
        <v>126</v>
      </c>
    </row>
    <row r="591" spans="1:65" s="13" customFormat="1" ht="11.25">
      <c r="B591" s="190"/>
      <c r="C591" s="191"/>
      <c r="D591" s="183" t="s">
        <v>140</v>
      </c>
      <c r="E591" s="192" t="s">
        <v>19</v>
      </c>
      <c r="F591" s="193" t="s">
        <v>794</v>
      </c>
      <c r="G591" s="191"/>
      <c r="H591" s="192" t="s">
        <v>19</v>
      </c>
      <c r="I591" s="194"/>
      <c r="J591" s="191"/>
      <c r="K591" s="191"/>
      <c r="L591" s="195"/>
      <c r="M591" s="196"/>
      <c r="N591" s="197"/>
      <c r="O591" s="197"/>
      <c r="P591" s="197"/>
      <c r="Q591" s="197"/>
      <c r="R591" s="197"/>
      <c r="S591" s="197"/>
      <c r="T591" s="198"/>
      <c r="AT591" s="199" t="s">
        <v>140</v>
      </c>
      <c r="AU591" s="199" t="s">
        <v>81</v>
      </c>
      <c r="AV591" s="13" t="s">
        <v>79</v>
      </c>
      <c r="AW591" s="13" t="s">
        <v>33</v>
      </c>
      <c r="AX591" s="13" t="s">
        <v>71</v>
      </c>
      <c r="AY591" s="199" t="s">
        <v>126</v>
      </c>
    </row>
    <row r="592" spans="1:65" s="14" customFormat="1" ht="11.25">
      <c r="B592" s="200"/>
      <c r="C592" s="201"/>
      <c r="D592" s="183" t="s">
        <v>140</v>
      </c>
      <c r="E592" s="202" t="s">
        <v>19</v>
      </c>
      <c r="F592" s="203" t="s">
        <v>795</v>
      </c>
      <c r="G592" s="201"/>
      <c r="H592" s="204">
        <v>60.22</v>
      </c>
      <c r="I592" s="205"/>
      <c r="J592" s="201"/>
      <c r="K592" s="201"/>
      <c r="L592" s="206"/>
      <c r="M592" s="207"/>
      <c r="N592" s="208"/>
      <c r="O592" s="208"/>
      <c r="P592" s="208"/>
      <c r="Q592" s="208"/>
      <c r="R592" s="208"/>
      <c r="S592" s="208"/>
      <c r="T592" s="209"/>
      <c r="AT592" s="210" t="s">
        <v>140</v>
      </c>
      <c r="AU592" s="210" t="s">
        <v>81</v>
      </c>
      <c r="AV592" s="14" t="s">
        <v>81</v>
      </c>
      <c r="AW592" s="14" t="s">
        <v>33</v>
      </c>
      <c r="AX592" s="14" t="s">
        <v>79</v>
      </c>
      <c r="AY592" s="210" t="s">
        <v>126</v>
      </c>
    </row>
    <row r="593" spans="1:65" s="2" customFormat="1" ht="24.2" customHeight="1">
      <c r="A593" s="35"/>
      <c r="B593" s="36"/>
      <c r="C593" s="170" t="s">
        <v>796</v>
      </c>
      <c r="D593" s="170" t="s">
        <v>129</v>
      </c>
      <c r="E593" s="171" t="s">
        <v>797</v>
      </c>
      <c r="F593" s="172" t="s">
        <v>798</v>
      </c>
      <c r="G593" s="173" t="s">
        <v>269</v>
      </c>
      <c r="H593" s="174">
        <v>5</v>
      </c>
      <c r="I593" s="175"/>
      <c r="J593" s="176">
        <f>ROUND(I593*H593,2)</f>
        <v>0</v>
      </c>
      <c r="K593" s="172" t="s">
        <v>133</v>
      </c>
      <c r="L593" s="40"/>
      <c r="M593" s="177" t="s">
        <v>19</v>
      </c>
      <c r="N593" s="178" t="s">
        <v>42</v>
      </c>
      <c r="O593" s="65"/>
      <c r="P593" s="179">
        <f>O593*H593</f>
        <v>0</v>
      </c>
      <c r="Q593" s="179">
        <v>1.39E-3</v>
      </c>
      <c r="R593" s="179">
        <f>Q593*H593</f>
        <v>6.9499999999999996E-3</v>
      </c>
      <c r="S593" s="179">
        <v>0.01</v>
      </c>
      <c r="T593" s="180">
        <f>S593*H593</f>
        <v>0.05</v>
      </c>
      <c r="U593" s="35"/>
      <c r="V593" s="35"/>
      <c r="W593" s="35"/>
      <c r="X593" s="35"/>
      <c r="Y593" s="35"/>
      <c r="Z593" s="35"/>
      <c r="AA593" s="35"/>
      <c r="AB593" s="35"/>
      <c r="AC593" s="35"/>
      <c r="AD593" s="35"/>
      <c r="AE593" s="35"/>
      <c r="AR593" s="181" t="s">
        <v>266</v>
      </c>
      <c r="AT593" s="181" t="s">
        <v>129</v>
      </c>
      <c r="AU593" s="181" t="s">
        <v>81</v>
      </c>
      <c r="AY593" s="18" t="s">
        <v>126</v>
      </c>
      <c r="BE593" s="182">
        <f>IF(N593="základní",J593,0)</f>
        <v>0</v>
      </c>
      <c r="BF593" s="182">
        <f>IF(N593="snížená",J593,0)</f>
        <v>0</v>
      </c>
      <c r="BG593" s="182">
        <f>IF(N593="zákl. přenesená",J593,0)</f>
        <v>0</v>
      </c>
      <c r="BH593" s="182">
        <f>IF(N593="sníž. přenesená",J593,0)</f>
        <v>0</v>
      </c>
      <c r="BI593" s="182">
        <f>IF(N593="nulová",J593,0)</f>
        <v>0</v>
      </c>
      <c r="BJ593" s="18" t="s">
        <v>79</v>
      </c>
      <c r="BK593" s="182">
        <f>ROUND(I593*H593,2)</f>
        <v>0</v>
      </c>
      <c r="BL593" s="18" t="s">
        <v>266</v>
      </c>
      <c r="BM593" s="181" t="s">
        <v>799</v>
      </c>
    </row>
    <row r="594" spans="1:65" s="2" customFormat="1" ht="29.25">
      <c r="A594" s="35"/>
      <c r="B594" s="36"/>
      <c r="C594" s="37"/>
      <c r="D594" s="183" t="s">
        <v>136</v>
      </c>
      <c r="E594" s="37"/>
      <c r="F594" s="184" t="s">
        <v>800</v>
      </c>
      <c r="G594" s="37"/>
      <c r="H594" s="37"/>
      <c r="I594" s="185"/>
      <c r="J594" s="37"/>
      <c r="K594" s="37"/>
      <c r="L594" s="40"/>
      <c r="M594" s="186"/>
      <c r="N594" s="187"/>
      <c r="O594" s="65"/>
      <c r="P594" s="65"/>
      <c r="Q594" s="65"/>
      <c r="R594" s="65"/>
      <c r="S594" s="65"/>
      <c r="T594" s="66"/>
      <c r="U594" s="35"/>
      <c r="V594" s="35"/>
      <c r="W594" s="35"/>
      <c r="X594" s="35"/>
      <c r="Y594" s="35"/>
      <c r="Z594" s="35"/>
      <c r="AA594" s="35"/>
      <c r="AB594" s="35"/>
      <c r="AC594" s="35"/>
      <c r="AD594" s="35"/>
      <c r="AE594" s="35"/>
      <c r="AT594" s="18" t="s">
        <v>136</v>
      </c>
      <c r="AU594" s="18" t="s">
        <v>81</v>
      </c>
    </row>
    <row r="595" spans="1:65" s="2" customFormat="1" ht="11.25">
      <c r="A595" s="35"/>
      <c r="B595" s="36"/>
      <c r="C595" s="37"/>
      <c r="D595" s="188" t="s">
        <v>138</v>
      </c>
      <c r="E595" s="37"/>
      <c r="F595" s="189" t="s">
        <v>801</v>
      </c>
      <c r="G595" s="37"/>
      <c r="H595" s="37"/>
      <c r="I595" s="185"/>
      <c r="J595" s="37"/>
      <c r="K595" s="37"/>
      <c r="L595" s="40"/>
      <c r="M595" s="186"/>
      <c r="N595" s="187"/>
      <c r="O595" s="65"/>
      <c r="P595" s="65"/>
      <c r="Q595" s="65"/>
      <c r="R595" s="65"/>
      <c r="S595" s="65"/>
      <c r="T595" s="66"/>
      <c r="U595" s="35"/>
      <c r="V595" s="35"/>
      <c r="W595" s="35"/>
      <c r="X595" s="35"/>
      <c r="Y595" s="35"/>
      <c r="Z595" s="35"/>
      <c r="AA595" s="35"/>
      <c r="AB595" s="35"/>
      <c r="AC595" s="35"/>
      <c r="AD595" s="35"/>
      <c r="AE595" s="35"/>
      <c r="AT595" s="18" t="s">
        <v>138</v>
      </c>
      <c r="AU595" s="18" t="s">
        <v>81</v>
      </c>
    </row>
    <row r="596" spans="1:65" s="13" customFormat="1" ht="11.25">
      <c r="B596" s="190"/>
      <c r="C596" s="191"/>
      <c r="D596" s="183" t="s">
        <v>140</v>
      </c>
      <c r="E596" s="192" t="s">
        <v>19</v>
      </c>
      <c r="F596" s="193" t="s">
        <v>273</v>
      </c>
      <c r="G596" s="191"/>
      <c r="H596" s="192" t="s">
        <v>19</v>
      </c>
      <c r="I596" s="194"/>
      <c r="J596" s="191"/>
      <c r="K596" s="191"/>
      <c r="L596" s="195"/>
      <c r="M596" s="196"/>
      <c r="N596" s="197"/>
      <c r="O596" s="197"/>
      <c r="P596" s="197"/>
      <c r="Q596" s="197"/>
      <c r="R596" s="197"/>
      <c r="S596" s="197"/>
      <c r="T596" s="198"/>
      <c r="AT596" s="199" t="s">
        <v>140</v>
      </c>
      <c r="AU596" s="199" t="s">
        <v>81</v>
      </c>
      <c r="AV596" s="13" t="s">
        <v>79</v>
      </c>
      <c r="AW596" s="13" t="s">
        <v>33</v>
      </c>
      <c r="AX596" s="13" t="s">
        <v>71</v>
      </c>
      <c r="AY596" s="199" t="s">
        <v>126</v>
      </c>
    </row>
    <row r="597" spans="1:65" s="14" customFormat="1" ht="11.25">
      <c r="B597" s="200"/>
      <c r="C597" s="201"/>
      <c r="D597" s="183" t="s">
        <v>140</v>
      </c>
      <c r="E597" s="202" t="s">
        <v>19</v>
      </c>
      <c r="F597" s="203" t="s">
        <v>802</v>
      </c>
      <c r="G597" s="201"/>
      <c r="H597" s="204">
        <v>5</v>
      </c>
      <c r="I597" s="205"/>
      <c r="J597" s="201"/>
      <c r="K597" s="201"/>
      <c r="L597" s="206"/>
      <c r="M597" s="207"/>
      <c r="N597" s="208"/>
      <c r="O597" s="208"/>
      <c r="P597" s="208"/>
      <c r="Q597" s="208"/>
      <c r="R597" s="208"/>
      <c r="S597" s="208"/>
      <c r="T597" s="209"/>
      <c r="AT597" s="210" t="s">
        <v>140</v>
      </c>
      <c r="AU597" s="210" t="s">
        <v>81</v>
      </c>
      <c r="AV597" s="14" t="s">
        <v>81</v>
      </c>
      <c r="AW597" s="14" t="s">
        <v>33</v>
      </c>
      <c r="AX597" s="14" t="s">
        <v>79</v>
      </c>
      <c r="AY597" s="210" t="s">
        <v>126</v>
      </c>
    </row>
    <row r="598" spans="1:65" s="2" customFormat="1" ht="24.2" customHeight="1">
      <c r="A598" s="35"/>
      <c r="B598" s="36"/>
      <c r="C598" s="170" t="s">
        <v>803</v>
      </c>
      <c r="D598" s="170" t="s">
        <v>129</v>
      </c>
      <c r="E598" s="171" t="s">
        <v>804</v>
      </c>
      <c r="F598" s="172" t="s">
        <v>805</v>
      </c>
      <c r="G598" s="173" t="s">
        <v>148</v>
      </c>
      <c r="H598" s="174">
        <v>59.72</v>
      </c>
      <c r="I598" s="175"/>
      <c r="J598" s="176">
        <f>ROUND(I598*H598,2)</f>
        <v>0</v>
      </c>
      <c r="K598" s="172" t="s">
        <v>133</v>
      </c>
      <c r="L598" s="40"/>
      <c r="M598" s="177" t="s">
        <v>19</v>
      </c>
      <c r="N598" s="178" t="s">
        <v>42</v>
      </c>
      <c r="O598" s="65"/>
      <c r="P598" s="179">
        <f>O598*H598</f>
        <v>0</v>
      </c>
      <c r="Q598" s="179">
        <v>4.0000000000000002E-4</v>
      </c>
      <c r="R598" s="179">
        <f>Q598*H598</f>
        <v>2.3888E-2</v>
      </c>
      <c r="S598" s="179">
        <v>0</v>
      </c>
      <c r="T598" s="180">
        <f>S598*H598</f>
        <v>0</v>
      </c>
      <c r="U598" s="35"/>
      <c r="V598" s="35"/>
      <c r="W598" s="35"/>
      <c r="X598" s="35"/>
      <c r="Y598" s="35"/>
      <c r="Z598" s="35"/>
      <c r="AA598" s="35"/>
      <c r="AB598" s="35"/>
      <c r="AC598" s="35"/>
      <c r="AD598" s="35"/>
      <c r="AE598" s="35"/>
      <c r="AR598" s="181" t="s">
        <v>266</v>
      </c>
      <c r="AT598" s="181" t="s">
        <v>129</v>
      </c>
      <c r="AU598" s="181" t="s">
        <v>81</v>
      </c>
      <c r="AY598" s="18" t="s">
        <v>126</v>
      </c>
      <c r="BE598" s="182">
        <f>IF(N598="základní",J598,0)</f>
        <v>0</v>
      </c>
      <c r="BF598" s="182">
        <f>IF(N598="snížená",J598,0)</f>
        <v>0</v>
      </c>
      <c r="BG598" s="182">
        <f>IF(N598="zákl. přenesená",J598,0)</f>
        <v>0</v>
      </c>
      <c r="BH598" s="182">
        <f>IF(N598="sníž. přenesená",J598,0)</f>
        <v>0</v>
      </c>
      <c r="BI598" s="182">
        <f>IF(N598="nulová",J598,0)</f>
        <v>0</v>
      </c>
      <c r="BJ598" s="18" t="s">
        <v>79</v>
      </c>
      <c r="BK598" s="182">
        <f>ROUND(I598*H598,2)</f>
        <v>0</v>
      </c>
      <c r="BL598" s="18" t="s">
        <v>266</v>
      </c>
      <c r="BM598" s="181" t="s">
        <v>806</v>
      </c>
    </row>
    <row r="599" spans="1:65" s="2" customFormat="1" ht="19.5">
      <c r="A599" s="35"/>
      <c r="B599" s="36"/>
      <c r="C599" s="37"/>
      <c r="D599" s="183" t="s">
        <v>136</v>
      </c>
      <c r="E599" s="37"/>
      <c r="F599" s="184" t="s">
        <v>807</v>
      </c>
      <c r="G599" s="37"/>
      <c r="H599" s="37"/>
      <c r="I599" s="185"/>
      <c r="J599" s="37"/>
      <c r="K599" s="37"/>
      <c r="L599" s="40"/>
      <c r="M599" s="186"/>
      <c r="N599" s="187"/>
      <c r="O599" s="65"/>
      <c r="P599" s="65"/>
      <c r="Q599" s="65"/>
      <c r="R599" s="65"/>
      <c r="S599" s="65"/>
      <c r="T599" s="66"/>
      <c r="U599" s="35"/>
      <c r="V599" s="35"/>
      <c r="W599" s="35"/>
      <c r="X599" s="35"/>
      <c r="Y599" s="35"/>
      <c r="Z599" s="35"/>
      <c r="AA599" s="35"/>
      <c r="AB599" s="35"/>
      <c r="AC599" s="35"/>
      <c r="AD599" s="35"/>
      <c r="AE599" s="35"/>
      <c r="AT599" s="18" t="s">
        <v>136</v>
      </c>
      <c r="AU599" s="18" t="s">
        <v>81</v>
      </c>
    </row>
    <row r="600" spans="1:65" s="2" customFormat="1" ht="11.25">
      <c r="A600" s="35"/>
      <c r="B600" s="36"/>
      <c r="C600" s="37"/>
      <c r="D600" s="188" t="s">
        <v>138</v>
      </c>
      <c r="E600" s="37"/>
      <c r="F600" s="189" t="s">
        <v>808</v>
      </c>
      <c r="G600" s="37"/>
      <c r="H600" s="37"/>
      <c r="I600" s="185"/>
      <c r="J600" s="37"/>
      <c r="K600" s="37"/>
      <c r="L600" s="40"/>
      <c r="M600" s="186"/>
      <c r="N600" s="187"/>
      <c r="O600" s="65"/>
      <c r="P600" s="65"/>
      <c r="Q600" s="65"/>
      <c r="R600" s="65"/>
      <c r="S600" s="65"/>
      <c r="T600" s="66"/>
      <c r="U600" s="35"/>
      <c r="V600" s="35"/>
      <c r="W600" s="35"/>
      <c r="X600" s="35"/>
      <c r="Y600" s="35"/>
      <c r="Z600" s="35"/>
      <c r="AA600" s="35"/>
      <c r="AB600" s="35"/>
      <c r="AC600" s="35"/>
      <c r="AD600" s="35"/>
      <c r="AE600" s="35"/>
      <c r="AT600" s="18" t="s">
        <v>138</v>
      </c>
      <c r="AU600" s="18" t="s">
        <v>81</v>
      </c>
    </row>
    <row r="601" spans="1:65" s="13" customFormat="1" ht="11.25">
      <c r="B601" s="190"/>
      <c r="C601" s="191"/>
      <c r="D601" s="183" t="s">
        <v>140</v>
      </c>
      <c r="E601" s="192" t="s">
        <v>19</v>
      </c>
      <c r="F601" s="193" t="s">
        <v>273</v>
      </c>
      <c r="G601" s="191"/>
      <c r="H601" s="192" t="s">
        <v>19</v>
      </c>
      <c r="I601" s="194"/>
      <c r="J601" s="191"/>
      <c r="K601" s="191"/>
      <c r="L601" s="195"/>
      <c r="M601" s="196"/>
      <c r="N601" s="197"/>
      <c r="O601" s="197"/>
      <c r="P601" s="197"/>
      <c r="Q601" s="197"/>
      <c r="R601" s="197"/>
      <c r="S601" s="197"/>
      <c r="T601" s="198"/>
      <c r="AT601" s="199" t="s">
        <v>140</v>
      </c>
      <c r="AU601" s="199" t="s">
        <v>81</v>
      </c>
      <c r="AV601" s="13" t="s">
        <v>79</v>
      </c>
      <c r="AW601" s="13" t="s">
        <v>33</v>
      </c>
      <c r="AX601" s="13" t="s">
        <v>71</v>
      </c>
      <c r="AY601" s="199" t="s">
        <v>126</v>
      </c>
    </row>
    <row r="602" spans="1:65" s="14" customFormat="1" ht="11.25">
      <c r="B602" s="200"/>
      <c r="C602" s="201"/>
      <c r="D602" s="183" t="s">
        <v>140</v>
      </c>
      <c r="E602" s="202" t="s">
        <v>19</v>
      </c>
      <c r="F602" s="203" t="s">
        <v>762</v>
      </c>
      <c r="G602" s="201"/>
      <c r="H602" s="204">
        <v>59.72</v>
      </c>
      <c r="I602" s="205"/>
      <c r="J602" s="201"/>
      <c r="K602" s="201"/>
      <c r="L602" s="206"/>
      <c r="M602" s="207"/>
      <c r="N602" s="208"/>
      <c r="O602" s="208"/>
      <c r="P602" s="208"/>
      <c r="Q602" s="208"/>
      <c r="R602" s="208"/>
      <c r="S602" s="208"/>
      <c r="T602" s="209"/>
      <c r="AT602" s="210" t="s">
        <v>140</v>
      </c>
      <c r="AU602" s="210" t="s">
        <v>81</v>
      </c>
      <c r="AV602" s="14" t="s">
        <v>81</v>
      </c>
      <c r="AW602" s="14" t="s">
        <v>33</v>
      </c>
      <c r="AX602" s="14" t="s">
        <v>79</v>
      </c>
      <c r="AY602" s="210" t="s">
        <v>126</v>
      </c>
    </row>
    <row r="603" spans="1:65" s="2" customFormat="1" ht="44.25" customHeight="1">
      <c r="A603" s="35"/>
      <c r="B603" s="36"/>
      <c r="C603" s="222" t="s">
        <v>809</v>
      </c>
      <c r="D603" s="222" t="s">
        <v>276</v>
      </c>
      <c r="E603" s="223" t="s">
        <v>810</v>
      </c>
      <c r="F603" s="224" t="s">
        <v>811</v>
      </c>
      <c r="G603" s="225" t="s">
        <v>148</v>
      </c>
      <c r="H603" s="226">
        <v>76.691999999999993</v>
      </c>
      <c r="I603" s="227"/>
      <c r="J603" s="228">
        <f>ROUND(I603*H603,2)</f>
        <v>0</v>
      </c>
      <c r="K603" s="224" t="s">
        <v>133</v>
      </c>
      <c r="L603" s="229"/>
      <c r="M603" s="230" t="s">
        <v>19</v>
      </c>
      <c r="N603" s="231" t="s">
        <v>42</v>
      </c>
      <c r="O603" s="65"/>
      <c r="P603" s="179">
        <f>O603*H603</f>
        <v>0</v>
      </c>
      <c r="Q603" s="179">
        <v>3.2000000000000002E-3</v>
      </c>
      <c r="R603" s="179">
        <f>Q603*H603</f>
        <v>0.24541439999999998</v>
      </c>
      <c r="S603" s="179">
        <v>0</v>
      </c>
      <c r="T603" s="180">
        <f>S603*H603</f>
        <v>0</v>
      </c>
      <c r="U603" s="35"/>
      <c r="V603" s="35"/>
      <c r="W603" s="35"/>
      <c r="X603" s="35"/>
      <c r="Y603" s="35"/>
      <c r="Z603" s="35"/>
      <c r="AA603" s="35"/>
      <c r="AB603" s="35"/>
      <c r="AC603" s="35"/>
      <c r="AD603" s="35"/>
      <c r="AE603" s="35"/>
      <c r="AR603" s="181" t="s">
        <v>386</v>
      </c>
      <c r="AT603" s="181" t="s">
        <v>276</v>
      </c>
      <c r="AU603" s="181" t="s">
        <v>81</v>
      </c>
      <c r="AY603" s="18" t="s">
        <v>126</v>
      </c>
      <c r="BE603" s="182">
        <f>IF(N603="základní",J603,0)</f>
        <v>0</v>
      </c>
      <c r="BF603" s="182">
        <f>IF(N603="snížená",J603,0)</f>
        <v>0</v>
      </c>
      <c r="BG603" s="182">
        <f>IF(N603="zákl. přenesená",J603,0)</f>
        <v>0</v>
      </c>
      <c r="BH603" s="182">
        <f>IF(N603="sníž. přenesená",J603,0)</f>
        <v>0</v>
      </c>
      <c r="BI603" s="182">
        <f>IF(N603="nulová",J603,0)</f>
        <v>0</v>
      </c>
      <c r="BJ603" s="18" t="s">
        <v>79</v>
      </c>
      <c r="BK603" s="182">
        <f>ROUND(I603*H603,2)</f>
        <v>0</v>
      </c>
      <c r="BL603" s="18" t="s">
        <v>266</v>
      </c>
      <c r="BM603" s="181" t="s">
        <v>812</v>
      </c>
    </row>
    <row r="604" spans="1:65" s="2" customFormat="1" ht="29.25">
      <c r="A604" s="35"/>
      <c r="B604" s="36"/>
      <c r="C604" s="37"/>
      <c r="D604" s="183" t="s">
        <v>136</v>
      </c>
      <c r="E604" s="37"/>
      <c r="F604" s="184" t="s">
        <v>811</v>
      </c>
      <c r="G604" s="37"/>
      <c r="H604" s="37"/>
      <c r="I604" s="185"/>
      <c r="J604" s="37"/>
      <c r="K604" s="37"/>
      <c r="L604" s="40"/>
      <c r="M604" s="186"/>
      <c r="N604" s="187"/>
      <c r="O604" s="65"/>
      <c r="P604" s="65"/>
      <c r="Q604" s="65"/>
      <c r="R604" s="65"/>
      <c r="S604" s="65"/>
      <c r="T604" s="66"/>
      <c r="U604" s="35"/>
      <c r="V604" s="35"/>
      <c r="W604" s="35"/>
      <c r="X604" s="35"/>
      <c r="Y604" s="35"/>
      <c r="Z604" s="35"/>
      <c r="AA604" s="35"/>
      <c r="AB604" s="35"/>
      <c r="AC604" s="35"/>
      <c r="AD604" s="35"/>
      <c r="AE604" s="35"/>
      <c r="AT604" s="18" t="s">
        <v>136</v>
      </c>
      <c r="AU604" s="18" t="s">
        <v>81</v>
      </c>
    </row>
    <row r="605" spans="1:65" s="14" customFormat="1" ht="11.25">
      <c r="B605" s="200"/>
      <c r="C605" s="201"/>
      <c r="D605" s="183" t="s">
        <v>140</v>
      </c>
      <c r="E605" s="202" t="s">
        <v>19</v>
      </c>
      <c r="F605" s="203" t="s">
        <v>813</v>
      </c>
      <c r="G605" s="201"/>
      <c r="H605" s="204">
        <v>69.72</v>
      </c>
      <c r="I605" s="205"/>
      <c r="J605" s="201"/>
      <c r="K605" s="201"/>
      <c r="L605" s="206"/>
      <c r="M605" s="207"/>
      <c r="N605" s="208"/>
      <c r="O605" s="208"/>
      <c r="P605" s="208"/>
      <c r="Q605" s="208"/>
      <c r="R605" s="208"/>
      <c r="S605" s="208"/>
      <c r="T605" s="209"/>
      <c r="AT605" s="210" t="s">
        <v>140</v>
      </c>
      <c r="AU605" s="210" t="s">
        <v>81</v>
      </c>
      <c r="AV605" s="14" t="s">
        <v>81</v>
      </c>
      <c r="AW605" s="14" t="s">
        <v>33</v>
      </c>
      <c r="AX605" s="14" t="s">
        <v>79</v>
      </c>
      <c r="AY605" s="210" t="s">
        <v>126</v>
      </c>
    </row>
    <row r="606" spans="1:65" s="14" customFormat="1" ht="11.25">
      <c r="B606" s="200"/>
      <c r="C606" s="201"/>
      <c r="D606" s="183" t="s">
        <v>140</v>
      </c>
      <c r="E606" s="201"/>
      <c r="F606" s="203" t="s">
        <v>814</v>
      </c>
      <c r="G606" s="201"/>
      <c r="H606" s="204">
        <v>76.691999999999993</v>
      </c>
      <c r="I606" s="205"/>
      <c r="J606" s="201"/>
      <c r="K606" s="201"/>
      <c r="L606" s="206"/>
      <c r="M606" s="207"/>
      <c r="N606" s="208"/>
      <c r="O606" s="208"/>
      <c r="P606" s="208"/>
      <c r="Q606" s="208"/>
      <c r="R606" s="208"/>
      <c r="S606" s="208"/>
      <c r="T606" s="209"/>
      <c r="AT606" s="210" t="s">
        <v>140</v>
      </c>
      <c r="AU606" s="210" t="s">
        <v>81</v>
      </c>
      <c r="AV606" s="14" t="s">
        <v>81</v>
      </c>
      <c r="AW606" s="14" t="s">
        <v>4</v>
      </c>
      <c r="AX606" s="14" t="s">
        <v>79</v>
      </c>
      <c r="AY606" s="210" t="s">
        <v>126</v>
      </c>
    </row>
    <row r="607" spans="1:65" s="2" customFormat="1" ht="21.75" customHeight="1">
      <c r="A607" s="35"/>
      <c r="B607" s="36"/>
      <c r="C607" s="170" t="s">
        <v>815</v>
      </c>
      <c r="D607" s="170" t="s">
        <v>129</v>
      </c>
      <c r="E607" s="171" t="s">
        <v>816</v>
      </c>
      <c r="F607" s="172" t="s">
        <v>817</v>
      </c>
      <c r="G607" s="173" t="s">
        <v>157</v>
      </c>
      <c r="H607" s="174">
        <v>54.6</v>
      </c>
      <c r="I607" s="175"/>
      <c r="J607" s="176">
        <f>ROUND(I607*H607,2)</f>
        <v>0</v>
      </c>
      <c r="K607" s="172" t="s">
        <v>133</v>
      </c>
      <c r="L607" s="40"/>
      <c r="M607" s="177" t="s">
        <v>19</v>
      </c>
      <c r="N607" s="178" t="s">
        <v>42</v>
      </c>
      <c r="O607" s="65"/>
      <c r="P607" s="179">
        <f>O607*H607</f>
        <v>0</v>
      </c>
      <c r="Q607" s="179">
        <v>0</v>
      </c>
      <c r="R607" s="179">
        <f>Q607*H607</f>
        <v>0</v>
      </c>
      <c r="S607" s="179">
        <v>2.9999999999999997E-4</v>
      </c>
      <c r="T607" s="180">
        <f>S607*H607</f>
        <v>1.6379999999999999E-2</v>
      </c>
      <c r="U607" s="35"/>
      <c r="V607" s="35"/>
      <c r="W607" s="35"/>
      <c r="X607" s="35"/>
      <c r="Y607" s="35"/>
      <c r="Z607" s="35"/>
      <c r="AA607" s="35"/>
      <c r="AB607" s="35"/>
      <c r="AC607" s="35"/>
      <c r="AD607" s="35"/>
      <c r="AE607" s="35"/>
      <c r="AR607" s="181" t="s">
        <v>266</v>
      </c>
      <c r="AT607" s="181" t="s">
        <v>129</v>
      </c>
      <c r="AU607" s="181" t="s">
        <v>81</v>
      </c>
      <c r="AY607" s="18" t="s">
        <v>126</v>
      </c>
      <c r="BE607" s="182">
        <f>IF(N607="základní",J607,0)</f>
        <v>0</v>
      </c>
      <c r="BF607" s="182">
        <f>IF(N607="snížená",J607,0)</f>
        <v>0</v>
      </c>
      <c r="BG607" s="182">
        <f>IF(N607="zákl. přenesená",J607,0)</f>
        <v>0</v>
      </c>
      <c r="BH607" s="182">
        <f>IF(N607="sníž. přenesená",J607,0)</f>
        <v>0</v>
      </c>
      <c r="BI607" s="182">
        <f>IF(N607="nulová",J607,0)</f>
        <v>0</v>
      </c>
      <c r="BJ607" s="18" t="s">
        <v>79</v>
      </c>
      <c r="BK607" s="182">
        <f>ROUND(I607*H607,2)</f>
        <v>0</v>
      </c>
      <c r="BL607" s="18" t="s">
        <v>266</v>
      </c>
      <c r="BM607" s="181" t="s">
        <v>818</v>
      </c>
    </row>
    <row r="608" spans="1:65" s="2" customFormat="1" ht="11.25">
      <c r="A608" s="35"/>
      <c r="B608" s="36"/>
      <c r="C608" s="37"/>
      <c r="D608" s="183" t="s">
        <v>136</v>
      </c>
      <c r="E608" s="37"/>
      <c r="F608" s="184" t="s">
        <v>819</v>
      </c>
      <c r="G608" s="37"/>
      <c r="H608" s="37"/>
      <c r="I608" s="185"/>
      <c r="J608" s="37"/>
      <c r="K608" s="37"/>
      <c r="L608" s="40"/>
      <c r="M608" s="186"/>
      <c r="N608" s="187"/>
      <c r="O608" s="65"/>
      <c r="P608" s="65"/>
      <c r="Q608" s="65"/>
      <c r="R608" s="65"/>
      <c r="S608" s="65"/>
      <c r="T608" s="66"/>
      <c r="U608" s="35"/>
      <c r="V608" s="35"/>
      <c r="W608" s="35"/>
      <c r="X608" s="35"/>
      <c r="Y608" s="35"/>
      <c r="Z608" s="35"/>
      <c r="AA608" s="35"/>
      <c r="AB608" s="35"/>
      <c r="AC608" s="35"/>
      <c r="AD608" s="35"/>
      <c r="AE608" s="35"/>
      <c r="AT608" s="18" t="s">
        <v>136</v>
      </c>
      <c r="AU608" s="18" t="s">
        <v>81</v>
      </c>
    </row>
    <row r="609" spans="1:65" s="2" customFormat="1" ht="11.25">
      <c r="A609" s="35"/>
      <c r="B609" s="36"/>
      <c r="C609" s="37"/>
      <c r="D609" s="188" t="s">
        <v>138</v>
      </c>
      <c r="E609" s="37"/>
      <c r="F609" s="189" t="s">
        <v>820</v>
      </c>
      <c r="G609" s="37"/>
      <c r="H609" s="37"/>
      <c r="I609" s="185"/>
      <c r="J609" s="37"/>
      <c r="K609" s="37"/>
      <c r="L609" s="40"/>
      <c r="M609" s="186"/>
      <c r="N609" s="187"/>
      <c r="O609" s="65"/>
      <c r="P609" s="65"/>
      <c r="Q609" s="65"/>
      <c r="R609" s="65"/>
      <c r="S609" s="65"/>
      <c r="T609" s="66"/>
      <c r="U609" s="35"/>
      <c r="V609" s="35"/>
      <c r="W609" s="35"/>
      <c r="X609" s="35"/>
      <c r="Y609" s="35"/>
      <c r="Z609" s="35"/>
      <c r="AA609" s="35"/>
      <c r="AB609" s="35"/>
      <c r="AC609" s="35"/>
      <c r="AD609" s="35"/>
      <c r="AE609" s="35"/>
      <c r="AT609" s="18" t="s">
        <v>138</v>
      </c>
      <c r="AU609" s="18" t="s">
        <v>81</v>
      </c>
    </row>
    <row r="610" spans="1:65" s="13" customFormat="1" ht="11.25">
      <c r="B610" s="190"/>
      <c r="C610" s="191"/>
      <c r="D610" s="183" t="s">
        <v>140</v>
      </c>
      <c r="E610" s="192" t="s">
        <v>19</v>
      </c>
      <c r="F610" s="193" t="s">
        <v>793</v>
      </c>
      <c r="G610" s="191"/>
      <c r="H610" s="192" t="s">
        <v>19</v>
      </c>
      <c r="I610" s="194"/>
      <c r="J610" s="191"/>
      <c r="K610" s="191"/>
      <c r="L610" s="195"/>
      <c r="M610" s="196"/>
      <c r="N610" s="197"/>
      <c r="O610" s="197"/>
      <c r="P610" s="197"/>
      <c r="Q610" s="197"/>
      <c r="R610" s="197"/>
      <c r="S610" s="197"/>
      <c r="T610" s="198"/>
      <c r="AT610" s="199" t="s">
        <v>140</v>
      </c>
      <c r="AU610" s="199" t="s">
        <v>81</v>
      </c>
      <c r="AV610" s="13" t="s">
        <v>79</v>
      </c>
      <c r="AW610" s="13" t="s">
        <v>33</v>
      </c>
      <c r="AX610" s="13" t="s">
        <v>71</v>
      </c>
      <c r="AY610" s="199" t="s">
        <v>126</v>
      </c>
    </row>
    <row r="611" spans="1:65" s="13" customFormat="1" ht="11.25">
      <c r="B611" s="190"/>
      <c r="C611" s="191"/>
      <c r="D611" s="183" t="s">
        <v>140</v>
      </c>
      <c r="E611" s="192" t="s">
        <v>19</v>
      </c>
      <c r="F611" s="193" t="s">
        <v>821</v>
      </c>
      <c r="G611" s="191"/>
      <c r="H611" s="192" t="s">
        <v>19</v>
      </c>
      <c r="I611" s="194"/>
      <c r="J611" s="191"/>
      <c r="K611" s="191"/>
      <c r="L611" s="195"/>
      <c r="M611" s="196"/>
      <c r="N611" s="197"/>
      <c r="O611" s="197"/>
      <c r="P611" s="197"/>
      <c r="Q611" s="197"/>
      <c r="R611" s="197"/>
      <c r="S611" s="197"/>
      <c r="T611" s="198"/>
      <c r="AT611" s="199" t="s">
        <v>140</v>
      </c>
      <c r="AU611" s="199" t="s">
        <v>81</v>
      </c>
      <c r="AV611" s="13" t="s">
        <v>79</v>
      </c>
      <c r="AW611" s="13" t="s">
        <v>33</v>
      </c>
      <c r="AX611" s="13" t="s">
        <v>71</v>
      </c>
      <c r="AY611" s="199" t="s">
        <v>126</v>
      </c>
    </row>
    <row r="612" spans="1:65" s="14" customFormat="1" ht="11.25">
      <c r="B612" s="200"/>
      <c r="C612" s="201"/>
      <c r="D612" s="183" t="s">
        <v>140</v>
      </c>
      <c r="E612" s="202" t="s">
        <v>19</v>
      </c>
      <c r="F612" s="203" t="s">
        <v>822</v>
      </c>
      <c r="G612" s="201"/>
      <c r="H612" s="204">
        <v>54.6</v>
      </c>
      <c r="I612" s="205"/>
      <c r="J612" s="201"/>
      <c r="K612" s="201"/>
      <c r="L612" s="206"/>
      <c r="M612" s="207"/>
      <c r="N612" s="208"/>
      <c r="O612" s="208"/>
      <c r="P612" s="208"/>
      <c r="Q612" s="208"/>
      <c r="R612" s="208"/>
      <c r="S612" s="208"/>
      <c r="T612" s="209"/>
      <c r="AT612" s="210" t="s">
        <v>140</v>
      </c>
      <c r="AU612" s="210" t="s">
        <v>81</v>
      </c>
      <c r="AV612" s="14" t="s">
        <v>81</v>
      </c>
      <c r="AW612" s="14" t="s">
        <v>33</v>
      </c>
      <c r="AX612" s="14" t="s">
        <v>79</v>
      </c>
      <c r="AY612" s="210" t="s">
        <v>126</v>
      </c>
    </row>
    <row r="613" spans="1:65" s="2" customFormat="1" ht="16.5" customHeight="1">
      <c r="A613" s="35"/>
      <c r="B613" s="36"/>
      <c r="C613" s="170" t="s">
        <v>371</v>
      </c>
      <c r="D613" s="170" t="s">
        <v>129</v>
      </c>
      <c r="E613" s="171" t="s">
        <v>823</v>
      </c>
      <c r="F613" s="172" t="s">
        <v>824</v>
      </c>
      <c r="G613" s="173" t="s">
        <v>157</v>
      </c>
      <c r="H613" s="174">
        <v>51.3</v>
      </c>
      <c r="I613" s="175"/>
      <c r="J613" s="176">
        <f>ROUND(I613*H613,2)</f>
        <v>0</v>
      </c>
      <c r="K613" s="172" t="s">
        <v>133</v>
      </c>
      <c r="L613" s="40"/>
      <c r="M613" s="177" t="s">
        <v>19</v>
      </c>
      <c r="N613" s="178" t="s">
        <v>42</v>
      </c>
      <c r="O613" s="65"/>
      <c r="P613" s="179">
        <f>O613*H613</f>
        <v>0</v>
      </c>
      <c r="Q613" s="179">
        <v>1.0000000000000001E-5</v>
      </c>
      <c r="R613" s="179">
        <f>Q613*H613</f>
        <v>5.13E-4</v>
      </c>
      <c r="S613" s="179">
        <v>0</v>
      </c>
      <c r="T613" s="180">
        <f>S613*H613</f>
        <v>0</v>
      </c>
      <c r="U613" s="35"/>
      <c r="V613" s="35"/>
      <c r="W613" s="35"/>
      <c r="X613" s="35"/>
      <c r="Y613" s="35"/>
      <c r="Z613" s="35"/>
      <c r="AA613" s="35"/>
      <c r="AB613" s="35"/>
      <c r="AC613" s="35"/>
      <c r="AD613" s="35"/>
      <c r="AE613" s="35"/>
      <c r="AR613" s="181" t="s">
        <v>266</v>
      </c>
      <c r="AT613" s="181" t="s">
        <v>129</v>
      </c>
      <c r="AU613" s="181" t="s">
        <v>81</v>
      </c>
      <c r="AY613" s="18" t="s">
        <v>126</v>
      </c>
      <c r="BE613" s="182">
        <f>IF(N613="základní",J613,0)</f>
        <v>0</v>
      </c>
      <c r="BF613" s="182">
        <f>IF(N613="snížená",J613,0)</f>
        <v>0</v>
      </c>
      <c r="BG613" s="182">
        <f>IF(N613="zákl. přenesená",J613,0)</f>
        <v>0</v>
      </c>
      <c r="BH613" s="182">
        <f>IF(N613="sníž. přenesená",J613,0)</f>
        <v>0</v>
      </c>
      <c r="BI613" s="182">
        <f>IF(N613="nulová",J613,0)</f>
        <v>0</v>
      </c>
      <c r="BJ613" s="18" t="s">
        <v>79</v>
      </c>
      <c r="BK613" s="182">
        <f>ROUND(I613*H613,2)</f>
        <v>0</v>
      </c>
      <c r="BL613" s="18" t="s">
        <v>266</v>
      </c>
      <c r="BM613" s="181" t="s">
        <v>825</v>
      </c>
    </row>
    <row r="614" spans="1:65" s="2" customFormat="1" ht="11.25">
      <c r="A614" s="35"/>
      <c r="B614" s="36"/>
      <c r="C614" s="37"/>
      <c r="D614" s="183" t="s">
        <v>136</v>
      </c>
      <c r="E614" s="37"/>
      <c r="F614" s="184" t="s">
        <v>826</v>
      </c>
      <c r="G614" s="37"/>
      <c r="H614" s="37"/>
      <c r="I614" s="185"/>
      <c r="J614" s="37"/>
      <c r="K614" s="37"/>
      <c r="L614" s="40"/>
      <c r="M614" s="186"/>
      <c r="N614" s="187"/>
      <c r="O614" s="65"/>
      <c r="P614" s="65"/>
      <c r="Q614" s="65"/>
      <c r="R614" s="65"/>
      <c r="S614" s="65"/>
      <c r="T614" s="66"/>
      <c r="U614" s="35"/>
      <c r="V614" s="35"/>
      <c r="W614" s="35"/>
      <c r="X614" s="35"/>
      <c r="Y614" s="35"/>
      <c r="Z614" s="35"/>
      <c r="AA614" s="35"/>
      <c r="AB614" s="35"/>
      <c r="AC614" s="35"/>
      <c r="AD614" s="35"/>
      <c r="AE614" s="35"/>
      <c r="AT614" s="18" t="s">
        <v>136</v>
      </c>
      <c r="AU614" s="18" t="s">
        <v>81</v>
      </c>
    </row>
    <row r="615" spans="1:65" s="2" customFormat="1" ht="11.25">
      <c r="A615" s="35"/>
      <c r="B615" s="36"/>
      <c r="C615" s="37"/>
      <c r="D615" s="188" t="s">
        <v>138</v>
      </c>
      <c r="E615" s="37"/>
      <c r="F615" s="189" t="s">
        <v>827</v>
      </c>
      <c r="G615" s="37"/>
      <c r="H615" s="37"/>
      <c r="I615" s="185"/>
      <c r="J615" s="37"/>
      <c r="K615" s="37"/>
      <c r="L615" s="40"/>
      <c r="M615" s="186"/>
      <c r="N615" s="187"/>
      <c r="O615" s="65"/>
      <c r="P615" s="65"/>
      <c r="Q615" s="65"/>
      <c r="R615" s="65"/>
      <c r="S615" s="65"/>
      <c r="T615" s="66"/>
      <c r="U615" s="35"/>
      <c r="V615" s="35"/>
      <c r="W615" s="35"/>
      <c r="X615" s="35"/>
      <c r="Y615" s="35"/>
      <c r="Z615" s="35"/>
      <c r="AA615" s="35"/>
      <c r="AB615" s="35"/>
      <c r="AC615" s="35"/>
      <c r="AD615" s="35"/>
      <c r="AE615" s="35"/>
      <c r="AT615" s="18" t="s">
        <v>138</v>
      </c>
      <c r="AU615" s="18" t="s">
        <v>81</v>
      </c>
    </row>
    <row r="616" spans="1:65" s="13" customFormat="1" ht="11.25">
      <c r="B616" s="190"/>
      <c r="C616" s="191"/>
      <c r="D616" s="183" t="s">
        <v>140</v>
      </c>
      <c r="E616" s="192" t="s">
        <v>19</v>
      </c>
      <c r="F616" s="193" t="s">
        <v>273</v>
      </c>
      <c r="G616" s="191"/>
      <c r="H616" s="192" t="s">
        <v>19</v>
      </c>
      <c r="I616" s="194"/>
      <c r="J616" s="191"/>
      <c r="K616" s="191"/>
      <c r="L616" s="195"/>
      <c r="M616" s="196"/>
      <c r="N616" s="197"/>
      <c r="O616" s="197"/>
      <c r="P616" s="197"/>
      <c r="Q616" s="197"/>
      <c r="R616" s="197"/>
      <c r="S616" s="197"/>
      <c r="T616" s="198"/>
      <c r="AT616" s="199" t="s">
        <v>140</v>
      </c>
      <c r="AU616" s="199" t="s">
        <v>81</v>
      </c>
      <c r="AV616" s="13" t="s">
        <v>79</v>
      </c>
      <c r="AW616" s="13" t="s">
        <v>33</v>
      </c>
      <c r="AX616" s="13" t="s">
        <v>71</v>
      </c>
      <c r="AY616" s="199" t="s">
        <v>126</v>
      </c>
    </row>
    <row r="617" spans="1:65" s="13" customFormat="1" ht="11.25">
      <c r="B617" s="190"/>
      <c r="C617" s="191"/>
      <c r="D617" s="183" t="s">
        <v>140</v>
      </c>
      <c r="E617" s="192" t="s">
        <v>19</v>
      </c>
      <c r="F617" s="193" t="s">
        <v>828</v>
      </c>
      <c r="G617" s="191"/>
      <c r="H617" s="192" t="s">
        <v>19</v>
      </c>
      <c r="I617" s="194"/>
      <c r="J617" s="191"/>
      <c r="K617" s="191"/>
      <c r="L617" s="195"/>
      <c r="M617" s="196"/>
      <c r="N617" s="197"/>
      <c r="O617" s="197"/>
      <c r="P617" s="197"/>
      <c r="Q617" s="197"/>
      <c r="R617" s="197"/>
      <c r="S617" s="197"/>
      <c r="T617" s="198"/>
      <c r="AT617" s="199" t="s">
        <v>140</v>
      </c>
      <c r="AU617" s="199" t="s">
        <v>81</v>
      </c>
      <c r="AV617" s="13" t="s">
        <v>79</v>
      </c>
      <c r="AW617" s="13" t="s">
        <v>33</v>
      </c>
      <c r="AX617" s="13" t="s">
        <v>71</v>
      </c>
      <c r="AY617" s="199" t="s">
        <v>126</v>
      </c>
    </row>
    <row r="618" spans="1:65" s="13" customFormat="1" ht="11.25">
      <c r="B618" s="190"/>
      <c r="C618" s="191"/>
      <c r="D618" s="183" t="s">
        <v>140</v>
      </c>
      <c r="E618" s="192" t="s">
        <v>19</v>
      </c>
      <c r="F618" s="193" t="s">
        <v>829</v>
      </c>
      <c r="G618" s="191"/>
      <c r="H618" s="192" t="s">
        <v>19</v>
      </c>
      <c r="I618" s="194"/>
      <c r="J618" s="191"/>
      <c r="K618" s="191"/>
      <c r="L618" s="195"/>
      <c r="M618" s="196"/>
      <c r="N618" s="197"/>
      <c r="O618" s="197"/>
      <c r="P618" s="197"/>
      <c r="Q618" s="197"/>
      <c r="R618" s="197"/>
      <c r="S618" s="197"/>
      <c r="T618" s="198"/>
      <c r="AT618" s="199" t="s">
        <v>140</v>
      </c>
      <c r="AU618" s="199" t="s">
        <v>81</v>
      </c>
      <c r="AV618" s="13" t="s">
        <v>79</v>
      </c>
      <c r="AW618" s="13" t="s">
        <v>33</v>
      </c>
      <c r="AX618" s="13" t="s">
        <v>71</v>
      </c>
      <c r="AY618" s="199" t="s">
        <v>126</v>
      </c>
    </row>
    <row r="619" spans="1:65" s="14" customFormat="1" ht="11.25">
      <c r="B619" s="200"/>
      <c r="C619" s="201"/>
      <c r="D619" s="183" t="s">
        <v>140</v>
      </c>
      <c r="E619" s="202" t="s">
        <v>19</v>
      </c>
      <c r="F619" s="203" t="s">
        <v>830</v>
      </c>
      <c r="G619" s="201"/>
      <c r="H619" s="204">
        <v>51.3</v>
      </c>
      <c r="I619" s="205"/>
      <c r="J619" s="201"/>
      <c r="K619" s="201"/>
      <c r="L619" s="206"/>
      <c r="M619" s="207"/>
      <c r="N619" s="208"/>
      <c r="O619" s="208"/>
      <c r="P619" s="208"/>
      <c r="Q619" s="208"/>
      <c r="R619" s="208"/>
      <c r="S619" s="208"/>
      <c r="T619" s="209"/>
      <c r="AT619" s="210" t="s">
        <v>140</v>
      </c>
      <c r="AU619" s="210" t="s">
        <v>81</v>
      </c>
      <c r="AV619" s="14" t="s">
        <v>81</v>
      </c>
      <c r="AW619" s="14" t="s">
        <v>33</v>
      </c>
      <c r="AX619" s="14" t="s">
        <v>79</v>
      </c>
      <c r="AY619" s="210" t="s">
        <v>126</v>
      </c>
    </row>
    <row r="620" spans="1:65" s="2" customFormat="1" ht="21.75" customHeight="1">
      <c r="A620" s="35"/>
      <c r="B620" s="36"/>
      <c r="C620" s="222" t="s">
        <v>392</v>
      </c>
      <c r="D620" s="222" t="s">
        <v>276</v>
      </c>
      <c r="E620" s="223" t="s">
        <v>831</v>
      </c>
      <c r="F620" s="224" t="s">
        <v>832</v>
      </c>
      <c r="G620" s="225" t="s">
        <v>157</v>
      </c>
      <c r="H620" s="226">
        <v>52.326000000000001</v>
      </c>
      <c r="I620" s="227"/>
      <c r="J620" s="228">
        <f>ROUND(I620*H620,2)</f>
        <v>0</v>
      </c>
      <c r="K620" s="224" t="s">
        <v>212</v>
      </c>
      <c r="L620" s="229"/>
      <c r="M620" s="230" t="s">
        <v>19</v>
      </c>
      <c r="N620" s="231" t="s">
        <v>42</v>
      </c>
      <c r="O620" s="65"/>
      <c r="P620" s="179">
        <f>O620*H620</f>
        <v>0</v>
      </c>
      <c r="Q620" s="179">
        <v>3.2000000000000003E-4</v>
      </c>
      <c r="R620" s="179">
        <f>Q620*H620</f>
        <v>1.674432E-2</v>
      </c>
      <c r="S620" s="179">
        <v>0</v>
      </c>
      <c r="T620" s="180">
        <f>S620*H620</f>
        <v>0</v>
      </c>
      <c r="U620" s="35"/>
      <c r="V620" s="35"/>
      <c r="W620" s="35"/>
      <c r="X620" s="35"/>
      <c r="Y620" s="35"/>
      <c r="Z620" s="35"/>
      <c r="AA620" s="35"/>
      <c r="AB620" s="35"/>
      <c r="AC620" s="35"/>
      <c r="AD620" s="35"/>
      <c r="AE620" s="35"/>
      <c r="AR620" s="181" t="s">
        <v>386</v>
      </c>
      <c r="AT620" s="181" t="s">
        <v>276</v>
      </c>
      <c r="AU620" s="181" t="s">
        <v>81</v>
      </c>
      <c r="AY620" s="18" t="s">
        <v>126</v>
      </c>
      <c r="BE620" s="182">
        <f>IF(N620="základní",J620,0)</f>
        <v>0</v>
      </c>
      <c r="BF620" s="182">
        <f>IF(N620="snížená",J620,0)</f>
        <v>0</v>
      </c>
      <c r="BG620" s="182">
        <f>IF(N620="zákl. přenesená",J620,0)</f>
        <v>0</v>
      </c>
      <c r="BH620" s="182">
        <f>IF(N620="sníž. přenesená",J620,0)</f>
        <v>0</v>
      </c>
      <c r="BI620" s="182">
        <f>IF(N620="nulová",J620,0)</f>
        <v>0</v>
      </c>
      <c r="BJ620" s="18" t="s">
        <v>79</v>
      </c>
      <c r="BK620" s="182">
        <f>ROUND(I620*H620,2)</f>
        <v>0</v>
      </c>
      <c r="BL620" s="18" t="s">
        <v>266</v>
      </c>
      <c r="BM620" s="181" t="s">
        <v>833</v>
      </c>
    </row>
    <row r="621" spans="1:65" s="2" customFormat="1" ht="11.25">
      <c r="A621" s="35"/>
      <c r="B621" s="36"/>
      <c r="C621" s="37"/>
      <c r="D621" s="183" t="s">
        <v>136</v>
      </c>
      <c r="E621" s="37"/>
      <c r="F621" s="184" t="s">
        <v>832</v>
      </c>
      <c r="G621" s="37"/>
      <c r="H621" s="37"/>
      <c r="I621" s="185"/>
      <c r="J621" s="37"/>
      <c r="K621" s="37"/>
      <c r="L621" s="40"/>
      <c r="M621" s="186"/>
      <c r="N621" s="187"/>
      <c r="O621" s="65"/>
      <c r="P621" s="65"/>
      <c r="Q621" s="65"/>
      <c r="R621" s="65"/>
      <c r="S621" s="65"/>
      <c r="T621" s="66"/>
      <c r="U621" s="35"/>
      <c r="V621" s="35"/>
      <c r="W621" s="35"/>
      <c r="X621" s="35"/>
      <c r="Y621" s="35"/>
      <c r="Z621" s="35"/>
      <c r="AA621" s="35"/>
      <c r="AB621" s="35"/>
      <c r="AC621" s="35"/>
      <c r="AD621" s="35"/>
      <c r="AE621" s="35"/>
      <c r="AT621" s="18" t="s">
        <v>136</v>
      </c>
      <c r="AU621" s="18" t="s">
        <v>81</v>
      </c>
    </row>
    <row r="622" spans="1:65" s="14" customFormat="1" ht="11.25">
      <c r="B622" s="200"/>
      <c r="C622" s="201"/>
      <c r="D622" s="183" t="s">
        <v>140</v>
      </c>
      <c r="E622" s="202" t="s">
        <v>19</v>
      </c>
      <c r="F622" s="203" t="s">
        <v>834</v>
      </c>
      <c r="G622" s="201"/>
      <c r="H622" s="204">
        <v>51.3</v>
      </c>
      <c r="I622" s="205"/>
      <c r="J622" s="201"/>
      <c r="K622" s="201"/>
      <c r="L622" s="206"/>
      <c r="M622" s="207"/>
      <c r="N622" s="208"/>
      <c r="O622" s="208"/>
      <c r="P622" s="208"/>
      <c r="Q622" s="208"/>
      <c r="R622" s="208"/>
      <c r="S622" s="208"/>
      <c r="T622" s="209"/>
      <c r="AT622" s="210" t="s">
        <v>140</v>
      </c>
      <c r="AU622" s="210" t="s">
        <v>81</v>
      </c>
      <c r="AV622" s="14" t="s">
        <v>81</v>
      </c>
      <c r="AW622" s="14" t="s">
        <v>33</v>
      </c>
      <c r="AX622" s="14" t="s">
        <v>79</v>
      </c>
      <c r="AY622" s="210" t="s">
        <v>126</v>
      </c>
    </row>
    <row r="623" spans="1:65" s="14" customFormat="1" ht="11.25">
      <c r="B623" s="200"/>
      <c r="C623" s="201"/>
      <c r="D623" s="183" t="s">
        <v>140</v>
      </c>
      <c r="E623" s="201"/>
      <c r="F623" s="203" t="s">
        <v>835</v>
      </c>
      <c r="G623" s="201"/>
      <c r="H623" s="204">
        <v>52.326000000000001</v>
      </c>
      <c r="I623" s="205"/>
      <c r="J623" s="201"/>
      <c r="K623" s="201"/>
      <c r="L623" s="206"/>
      <c r="M623" s="207"/>
      <c r="N623" s="208"/>
      <c r="O623" s="208"/>
      <c r="P623" s="208"/>
      <c r="Q623" s="208"/>
      <c r="R623" s="208"/>
      <c r="S623" s="208"/>
      <c r="T623" s="209"/>
      <c r="AT623" s="210" t="s">
        <v>140</v>
      </c>
      <c r="AU623" s="210" t="s">
        <v>81</v>
      </c>
      <c r="AV623" s="14" t="s">
        <v>81</v>
      </c>
      <c r="AW623" s="14" t="s">
        <v>4</v>
      </c>
      <c r="AX623" s="14" t="s">
        <v>79</v>
      </c>
      <c r="AY623" s="210" t="s">
        <v>126</v>
      </c>
    </row>
    <row r="624" spans="1:65" s="2" customFormat="1" ht="16.5" customHeight="1">
      <c r="A624" s="35"/>
      <c r="B624" s="36"/>
      <c r="C624" s="170" t="s">
        <v>292</v>
      </c>
      <c r="D624" s="170" t="s">
        <v>129</v>
      </c>
      <c r="E624" s="171" t="s">
        <v>836</v>
      </c>
      <c r="F624" s="172" t="s">
        <v>837</v>
      </c>
      <c r="G624" s="173" t="s">
        <v>157</v>
      </c>
      <c r="H624" s="174">
        <v>7.5</v>
      </c>
      <c r="I624" s="175"/>
      <c r="J624" s="176">
        <f>ROUND(I624*H624,2)</f>
        <v>0</v>
      </c>
      <c r="K624" s="172" t="s">
        <v>212</v>
      </c>
      <c r="L624" s="40"/>
      <c r="M624" s="177" t="s">
        <v>19</v>
      </c>
      <c r="N624" s="178" t="s">
        <v>42</v>
      </c>
      <c r="O624" s="65"/>
      <c r="P624" s="179">
        <f>O624*H624</f>
        <v>0</v>
      </c>
      <c r="Q624" s="179">
        <v>0</v>
      </c>
      <c r="R624" s="179">
        <f>Q624*H624</f>
        <v>0</v>
      </c>
      <c r="S624" s="179">
        <v>0</v>
      </c>
      <c r="T624" s="180">
        <f>S624*H624</f>
        <v>0</v>
      </c>
      <c r="U624" s="35"/>
      <c r="V624" s="35"/>
      <c r="W624" s="35"/>
      <c r="X624" s="35"/>
      <c r="Y624" s="35"/>
      <c r="Z624" s="35"/>
      <c r="AA624" s="35"/>
      <c r="AB624" s="35"/>
      <c r="AC624" s="35"/>
      <c r="AD624" s="35"/>
      <c r="AE624" s="35"/>
      <c r="AR624" s="181" t="s">
        <v>266</v>
      </c>
      <c r="AT624" s="181" t="s">
        <v>129</v>
      </c>
      <c r="AU624" s="181" t="s">
        <v>81</v>
      </c>
      <c r="AY624" s="18" t="s">
        <v>126</v>
      </c>
      <c r="BE624" s="182">
        <f>IF(N624="základní",J624,0)</f>
        <v>0</v>
      </c>
      <c r="BF624" s="182">
        <f>IF(N624="snížená",J624,0)</f>
        <v>0</v>
      </c>
      <c r="BG624" s="182">
        <f>IF(N624="zákl. přenesená",J624,0)</f>
        <v>0</v>
      </c>
      <c r="BH624" s="182">
        <f>IF(N624="sníž. přenesená",J624,0)</f>
        <v>0</v>
      </c>
      <c r="BI624" s="182">
        <f>IF(N624="nulová",J624,0)</f>
        <v>0</v>
      </c>
      <c r="BJ624" s="18" t="s">
        <v>79</v>
      </c>
      <c r="BK624" s="182">
        <f>ROUND(I624*H624,2)</f>
        <v>0</v>
      </c>
      <c r="BL624" s="18" t="s">
        <v>266</v>
      </c>
      <c r="BM624" s="181" t="s">
        <v>838</v>
      </c>
    </row>
    <row r="625" spans="1:65" s="2" customFormat="1" ht="11.25">
      <c r="A625" s="35"/>
      <c r="B625" s="36"/>
      <c r="C625" s="37"/>
      <c r="D625" s="183" t="s">
        <v>136</v>
      </c>
      <c r="E625" s="37"/>
      <c r="F625" s="184" t="s">
        <v>839</v>
      </c>
      <c r="G625" s="37"/>
      <c r="H625" s="37"/>
      <c r="I625" s="185"/>
      <c r="J625" s="37"/>
      <c r="K625" s="37"/>
      <c r="L625" s="40"/>
      <c r="M625" s="186"/>
      <c r="N625" s="187"/>
      <c r="O625" s="65"/>
      <c r="P625" s="65"/>
      <c r="Q625" s="65"/>
      <c r="R625" s="65"/>
      <c r="S625" s="65"/>
      <c r="T625" s="66"/>
      <c r="U625" s="35"/>
      <c r="V625" s="35"/>
      <c r="W625" s="35"/>
      <c r="X625" s="35"/>
      <c r="Y625" s="35"/>
      <c r="Z625" s="35"/>
      <c r="AA625" s="35"/>
      <c r="AB625" s="35"/>
      <c r="AC625" s="35"/>
      <c r="AD625" s="35"/>
      <c r="AE625" s="35"/>
      <c r="AT625" s="18" t="s">
        <v>136</v>
      </c>
      <c r="AU625" s="18" t="s">
        <v>81</v>
      </c>
    </row>
    <row r="626" spans="1:65" s="13" customFormat="1" ht="11.25">
      <c r="B626" s="190"/>
      <c r="C626" s="191"/>
      <c r="D626" s="183" t="s">
        <v>140</v>
      </c>
      <c r="E626" s="192" t="s">
        <v>19</v>
      </c>
      <c r="F626" s="193" t="s">
        <v>840</v>
      </c>
      <c r="G626" s="191"/>
      <c r="H626" s="192" t="s">
        <v>19</v>
      </c>
      <c r="I626" s="194"/>
      <c r="J626" s="191"/>
      <c r="K626" s="191"/>
      <c r="L626" s="195"/>
      <c r="M626" s="196"/>
      <c r="N626" s="197"/>
      <c r="O626" s="197"/>
      <c r="P626" s="197"/>
      <c r="Q626" s="197"/>
      <c r="R626" s="197"/>
      <c r="S626" s="197"/>
      <c r="T626" s="198"/>
      <c r="AT626" s="199" t="s">
        <v>140</v>
      </c>
      <c r="AU626" s="199" t="s">
        <v>81</v>
      </c>
      <c r="AV626" s="13" t="s">
        <v>79</v>
      </c>
      <c r="AW626" s="13" t="s">
        <v>33</v>
      </c>
      <c r="AX626" s="13" t="s">
        <v>71</v>
      </c>
      <c r="AY626" s="199" t="s">
        <v>126</v>
      </c>
    </row>
    <row r="627" spans="1:65" s="14" customFormat="1" ht="11.25">
      <c r="B627" s="200"/>
      <c r="C627" s="201"/>
      <c r="D627" s="183" t="s">
        <v>140</v>
      </c>
      <c r="E627" s="202" t="s">
        <v>19</v>
      </c>
      <c r="F627" s="203" t="s">
        <v>841</v>
      </c>
      <c r="G627" s="201"/>
      <c r="H627" s="204">
        <v>7.5</v>
      </c>
      <c r="I627" s="205"/>
      <c r="J627" s="201"/>
      <c r="K627" s="201"/>
      <c r="L627" s="206"/>
      <c r="M627" s="207"/>
      <c r="N627" s="208"/>
      <c r="O627" s="208"/>
      <c r="P627" s="208"/>
      <c r="Q627" s="208"/>
      <c r="R627" s="208"/>
      <c r="S627" s="208"/>
      <c r="T627" s="209"/>
      <c r="AT627" s="210" t="s">
        <v>140</v>
      </c>
      <c r="AU627" s="210" t="s">
        <v>81</v>
      </c>
      <c r="AV627" s="14" t="s">
        <v>81</v>
      </c>
      <c r="AW627" s="14" t="s">
        <v>33</v>
      </c>
      <c r="AX627" s="14" t="s">
        <v>71</v>
      </c>
      <c r="AY627" s="210" t="s">
        <v>126</v>
      </c>
    </row>
    <row r="628" spans="1:65" s="15" customFormat="1" ht="11.25">
      <c r="B628" s="211"/>
      <c r="C628" s="212"/>
      <c r="D628" s="183" t="s">
        <v>140</v>
      </c>
      <c r="E628" s="213" t="s">
        <v>19</v>
      </c>
      <c r="F628" s="214" t="s">
        <v>145</v>
      </c>
      <c r="G628" s="212"/>
      <c r="H628" s="215">
        <v>7.5</v>
      </c>
      <c r="I628" s="216"/>
      <c r="J628" s="212"/>
      <c r="K628" s="212"/>
      <c r="L628" s="217"/>
      <c r="M628" s="218"/>
      <c r="N628" s="219"/>
      <c r="O628" s="219"/>
      <c r="P628" s="219"/>
      <c r="Q628" s="219"/>
      <c r="R628" s="219"/>
      <c r="S628" s="219"/>
      <c r="T628" s="220"/>
      <c r="AT628" s="221" t="s">
        <v>140</v>
      </c>
      <c r="AU628" s="221" t="s">
        <v>81</v>
      </c>
      <c r="AV628" s="15" t="s">
        <v>134</v>
      </c>
      <c r="AW628" s="15" t="s">
        <v>33</v>
      </c>
      <c r="AX628" s="15" t="s">
        <v>79</v>
      </c>
      <c r="AY628" s="221" t="s">
        <v>126</v>
      </c>
    </row>
    <row r="629" spans="1:65" s="2" customFormat="1" ht="16.5" customHeight="1">
      <c r="A629" s="35"/>
      <c r="B629" s="36"/>
      <c r="C629" s="222" t="s">
        <v>340</v>
      </c>
      <c r="D629" s="222" t="s">
        <v>276</v>
      </c>
      <c r="E629" s="223" t="s">
        <v>842</v>
      </c>
      <c r="F629" s="224" t="s">
        <v>843</v>
      </c>
      <c r="G629" s="225" t="s">
        <v>157</v>
      </c>
      <c r="H629" s="226">
        <v>8.25</v>
      </c>
      <c r="I629" s="227"/>
      <c r="J629" s="228">
        <f>ROUND(I629*H629,2)</f>
        <v>0</v>
      </c>
      <c r="K629" s="224" t="s">
        <v>212</v>
      </c>
      <c r="L629" s="229"/>
      <c r="M629" s="230" t="s">
        <v>19</v>
      </c>
      <c r="N629" s="231" t="s">
        <v>42</v>
      </c>
      <c r="O629" s="65"/>
      <c r="P629" s="179">
        <f>O629*H629</f>
        <v>0</v>
      </c>
      <c r="Q629" s="179">
        <v>1E-4</v>
      </c>
      <c r="R629" s="179">
        <f>Q629*H629</f>
        <v>8.25E-4</v>
      </c>
      <c r="S629" s="179">
        <v>0</v>
      </c>
      <c r="T629" s="180">
        <f>S629*H629</f>
        <v>0</v>
      </c>
      <c r="U629" s="35"/>
      <c r="V629" s="35"/>
      <c r="W629" s="35"/>
      <c r="X629" s="35"/>
      <c r="Y629" s="35"/>
      <c r="Z629" s="35"/>
      <c r="AA629" s="35"/>
      <c r="AB629" s="35"/>
      <c r="AC629" s="35"/>
      <c r="AD629" s="35"/>
      <c r="AE629" s="35"/>
      <c r="AR629" s="181" t="s">
        <v>386</v>
      </c>
      <c r="AT629" s="181" t="s">
        <v>276</v>
      </c>
      <c r="AU629" s="181" t="s">
        <v>81</v>
      </c>
      <c r="AY629" s="18" t="s">
        <v>126</v>
      </c>
      <c r="BE629" s="182">
        <f>IF(N629="základní",J629,0)</f>
        <v>0</v>
      </c>
      <c r="BF629" s="182">
        <f>IF(N629="snížená",J629,0)</f>
        <v>0</v>
      </c>
      <c r="BG629" s="182">
        <f>IF(N629="zákl. přenesená",J629,0)</f>
        <v>0</v>
      </c>
      <c r="BH629" s="182">
        <f>IF(N629="sníž. přenesená",J629,0)</f>
        <v>0</v>
      </c>
      <c r="BI629" s="182">
        <f>IF(N629="nulová",J629,0)</f>
        <v>0</v>
      </c>
      <c r="BJ629" s="18" t="s">
        <v>79</v>
      </c>
      <c r="BK629" s="182">
        <f>ROUND(I629*H629,2)</f>
        <v>0</v>
      </c>
      <c r="BL629" s="18" t="s">
        <v>266</v>
      </c>
      <c r="BM629" s="181" t="s">
        <v>844</v>
      </c>
    </row>
    <row r="630" spans="1:65" s="2" customFormat="1" ht="11.25">
      <c r="A630" s="35"/>
      <c r="B630" s="36"/>
      <c r="C630" s="37"/>
      <c r="D630" s="183" t="s">
        <v>136</v>
      </c>
      <c r="E630" s="37"/>
      <c r="F630" s="184" t="s">
        <v>843</v>
      </c>
      <c r="G630" s="37"/>
      <c r="H630" s="37"/>
      <c r="I630" s="185"/>
      <c r="J630" s="37"/>
      <c r="K630" s="37"/>
      <c r="L630" s="40"/>
      <c r="M630" s="186"/>
      <c r="N630" s="187"/>
      <c r="O630" s="65"/>
      <c r="P630" s="65"/>
      <c r="Q630" s="65"/>
      <c r="R630" s="65"/>
      <c r="S630" s="65"/>
      <c r="T630" s="66"/>
      <c r="U630" s="35"/>
      <c r="V630" s="35"/>
      <c r="W630" s="35"/>
      <c r="X630" s="35"/>
      <c r="Y630" s="35"/>
      <c r="Z630" s="35"/>
      <c r="AA630" s="35"/>
      <c r="AB630" s="35"/>
      <c r="AC630" s="35"/>
      <c r="AD630" s="35"/>
      <c r="AE630" s="35"/>
      <c r="AT630" s="18" t="s">
        <v>136</v>
      </c>
      <c r="AU630" s="18" t="s">
        <v>81</v>
      </c>
    </row>
    <row r="631" spans="1:65" s="14" customFormat="1" ht="11.25">
      <c r="B631" s="200"/>
      <c r="C631" s="201"/>
      <c r="D631" s="183" t="s">
        <v>140</v>
      </c>
      <c r="E631" s="202" t="s">
        <v>19</v>
      </c>
      <c r="F631" s="203" t="s">
        <v>845</v>
      </c>
      <c r="G631" s="201"/>
      <c r="H631" s="204">
        <v>7.5</v>
      </c>
      <c r="I631" s="205"/>
      <c r="J631" s="201"/>
      <c r="K631" s="201"/>
      <c r="L631" s="206"/>
      <c r="M631" s="207"/>
      <c r="N631" s="208"/>
      <c r="O631" s="208"/>
      <c r="P631" s="208"/>
      <c r="Q631" s="208"/>
      <c r="R631" s="208"/>
      <c r="S631" s="208"/>
      <c r="T631" s="209"/>
      <c r="AT631" s="210" t="s">
        <v>140</v>
      </c>
      <c r="AU631" s="210" t="s">
        <v>81</v>
      </c>
      <c r="AV631" s="14" t="s">
        <v>81</v>
      </c>
      <c r="AW631" s="14" t="s">
        <v>33</v>
      </c>
      <c r="AX631" s="14" t="s">
        <v>79</v>
      </c>
      <c r="AY631" s="210" t="s">
        <v>126</v>
      </c>
    </row>
    <row r="632" spans="1:65" s="14" customFormat="1" ht="11.25">
      <c r="B632" s="200"/>
      <c r="C632" s="201"/>
      <c r="D632" s="183" t="s">
        <v>140</v>
      </c>
      <c r="E632" s="201"/>
      <c r="F632" s="203" t="s">
        <v>846</v>
      </c>
      <c r="G632" s="201"/>
      <c r="H632" s="204">
        <v>8.25</v>
      </c>
      <c r="I632" s="205"/>
      <c r="J632" s="201"/>
      <c r="K632" s="201"/>
      <c r="L632" s="206"/>
      <c r="M632" s="207"/>
      <c r="N632" s="208"/>
      <c r="O632" s="208"/>
      <c r="P632" s="208"/>
      <c r="Q632" s="208"/>
      <c r="R632" s="208"/>
      <c r="S632" s="208"/>
      <c r="T632" s="209"/>
      <c r="AT632" s="210" t="s">
        <v>140</v>
      </c>
      <c r="AU632" s="210" t="s">
        <v>81</v>
      </c>
      <c r="AV632" s="14" t="s">
        <v>81</v>
      </c>
      <c r="AW632" s="14" t="s">
        <v>4</v>
      </c>
      <c r="AX632" s="14" t="s">
        <v>79</v>
      </c>
      <c r="AY632" s="210" t="s">
        <v>126</v>
      </c>
    </row>
    <row r="633" spans="1:65" s="2" customFormat="1" ht="16.5" customHeight="1">
      <c r="A633" s="35"/>
      <c r="B633" s="36"/>
      <c r="C633" s="170" t="s">
        <v>847</v>
      </c>
      <c r="D633" s="170" t="s">
        <v>129</v>
      </c>
      <c r="E633" s="171" t="s">
        <v>848</v>
      </c>
      <c r="F633" s="172" t="s">
        <v>849</v>
      </c>
      <c r="G633" s="173" t="s">
        <v>157</v>
      </c>
      <c r="H633" s="174">
        <v>3.5</v>
      </c>
      <c r="I633" s="175"/>
      <c r="J633" s="176">
        <f>ROUND(I633*H633,2)</f>
        <v>0</v>
      </c>
      <c r="K633" s="172" t="s">
        <v>850</v>
      </c>
      <c r="L633" s="40"/>
      <c r="M633" s="177" t="s">
        <v>19</v>
      </c>
      <c r="N633" s="178" t="s">
        <v>42</v>
      </c>
      <c r="O633" s="65"/>
      <c r="P633" s="179">
        <f>O633*H633</f>
        <v>0</v>
      </c>
      <c r="Q633" s="179">
        <v>0</v>
      </c>
      <c r="R633" s="179">
        <f>Q633*H633</f>
        <v>0</v>
      </c>
      <c r="S633" s="179">
        <v>0</v>
      </c>
      <c r="T633" s="180">
        <f>S633*H633</f>
        <v>0</v>
      </c>
      <c r="U633" s="35"/>
      <c r="V633" s="35"/>
      <c r="W633" s="35"/>
      <c r="X633" s="35"/>
      <c r="Y633" s="35"/>
      <c r="Z633" s="35"/>
      <c r="AA633" s="35"/>
      <c r="AB633" s="35"/>
      <c r="AC633" s="35"/>
      <c r="AD633" s="35"/>
      <c r="AE633" s="35"/>
      <c r="AR633" s="181" t="s">
        <v>266</v>
      </c>
      <c r="AT633" s="181" t="s">
        <v>129</v>
      </c>
      <c r="AU633" s="181" t="s">
        <v>81</v>
      </c>
      <c r="AY633" s="18" t="s">
        <v>126</v>
      </c>
      <c r="BE633" s="182">
        <f>IF(N633="základní",J633,0)</f>
        <v>0</v>
      </c>
      <c r="BF633" s="182">
        <f>IF(N633="snížená",J633,0)</f>
        <v>0</v>
      </c>
      <c r="BG633" s="182">
        <f>IF(N633="zákl. přenesená",J633,0)</f>
        <v>0</v>
      </c>
      <c r="BH633" s="182">
        <f>IF(N633="sníž. přenesená",J633,0)</f>
        <v>0</v>
      </c>
      <c r="BI633" s="182">
        <f>IF(N633="nulová",J633,0)</f>
        <v>0</v>
      </c>
      <c r="BJ633" s="18" t="s">
        <v>79</v>
      </c>
      <c r="BK633" s="182">
        <f>ROUND(I633*H633,2)</f>
        <v>0</v>
      </c>
      <c r="BL633" s="18" t="s">
        <v>266</v>
      </c>
      <c r="BM633" s="181" t="s">
        <v>851</v>
      </c>
    </row>
    <row r="634" spans="1:65" s="2" customFormat="1" ht="11.25">
      <c r="A634" s="35"/>
      <c r="B634" s="36"/>
      <c r="C634" s="37"/>
      <c r="D634" s="183" t="s">
        <v>136</v>
      </c>
      <c r="E634" s="37"/>
      <c r="F634" s="184" t="s">
        <v>852</v>
      </c>
      <c r="G634" s="37"/>
      <c r="H634" s="37"/>
      <c r="I634" s="185"/>
      <c r="J634" s="37"/>
      <c r="K634" s="37"/>
      <c r="L634" s="40"/>
      <c r="M634" s="186"/>
      <c r="N634" s="187"/>
      <c r="O634" s="65"/>
      <c r="P634" s="65"/>
      <c r="Q634" s="65"/>
      <c r="R634" s="65"/>
      <c r="S634" s="65"/>
      <c r="T634" s="66"/>
      <c r="U634" s="35"/>
      <c r="V634" s="35"/>
      <c r="W634" s="35"/>
      <c r="X634" s="35"/>
      <c r="Y634" s="35"/>
      <c r="Z634" s="35"/>
      <c r="AA634" s="35"/>
      <c r="AB634" s="35"/>
      <c r="AC634" s="35"/>
      <c r="AD634" s="35"/>
      <c r="AE634" s="35"/>
      <c r="AT634" s="18" t="s">
        <v>136</v>
      </c>
      <c r="AU634" s="18" t="s">
        <v>81</v>
      </c>
    </row>
    <row r="635" spans="1:65" s="2" customFormat="1" ht="11.25">
      <c r="A635" s="35"/>
      <c r="B635" s="36"/>
      <c r="C635" s="37"/>
      <c r="D635" s="188" t="s">
        <v>138</v>
      </c>
      <c r="E635" s="37"/>
      <c r="F635" s="189" t="s">
        <v>853</v>
      </c>
      <c r="G635" s="37"/>
      <c r="H635" s="37"/>
      <c r="I635" s="185"/>
      <c r="J635" s="37"/>
      <c r="K635" s="37"/>
      <c r="L635" s="40"/>
      <c r="M635" s="186"/>
      <c r="N635" s="187"/>
      <c r="O635" s="65"/>
      <c r="P635" s="65"/>
      <c r="Q635" s="65"/>
      <c r="R635" s="65"/>
      <c r="S635" s="65"/>
      <c r="T635" s="66"/>
      <c r="U635" s="35"/>
      <c r="V635" s="35"/>
      <c r="W635" s="35"/>
      <c r="X635" s="35"/>
      <c r="Y635" s="35"/>
      <c r="Z635" s="35"/>
      <c r="AA635" s="35"/>
      <c r="AB635" s="35"/>
      <c r="AC635" s="35"/>
      <c r="AD635" s="35"/>
      <c r="AE635" s="35"/>
      <c r="AT635" s="18" t="s">
        <v>138</v>
      </c>
      <c r="AU635" s="18" t="s">
        <v>81</v>
      </c>
    </row>
    <row r="636" spans="1:65" s="13" customFormat="1" ht="11.25">
      <c r="B636" s="190"/>
      <c r="C636" s="191"/>
      <c r="D636" s="183" t="s">
        <v>140</v>
      </c>
      <c r="E636" s="192" t="s">
        <v>19</v>
      </c>
      <c r="F636" s="193" t="s">
        <v>663</v>
      </c>
      <c r="G636" s="191"/>
      <c r="H636" s="192" t="s">
        <v>19</v>
      </c>
      <c r="I636" s="194"/>
      <c r="J636" s="191"/>
      <c r="K636" s="191"/>
      <c r="L636" s="195"/>
      <c r="M636" s="196"/>
      <c r="N636" s="197"/>
      <c r="O636" s="197"/>
      <c r="P636" s="197"/>
      <c r="Q636" s="197"/>
      <c r="R636" s="197"/>
      <c r="S636" s="197"/>
      <c r="T636" s="198"/>
      <c r="AT636" s="199" t="s">
        <v>140</v>
      </c>
      <c r="AU636" s="199" t="s">
        <v>81</v>
      </c>
      <c r="AV636" s="13" t="s">
        <v>79</v>
      </c>
      <c r="AW636" s="13" t="s">
        <v>33</v>
      </c>
      <c r="AX636" s="13" t="s">
        <v>71</v>
      </c>
      <c r="AY636" s="199" t="s">
        <v>126</v>
      </c>
    </row>
    <row r="637" spans="1:65" s="14" customFormat="1" ht="22.5">
      <c r="B637" s="200"/>
      <c r="C637" s="201"/>
      <c r="D637" s="183" t="s">
        <v>140</v>
      </c>
      <c r="E637" s="202" t="s">
        <v>19</v>
      </c>
      <c r="F637" s="203" t="s">
        <v>854</v>
      </c>
      <c r="G637" s="201"/>
      <c r="H637" s="204">
        <v>3.5</v>
      </c>
      <c r="I637" s="205"/>
      <c r="J637" s="201"/>
      <c r="K637" s="201"/>
      <c r="L637" s="206"/>
      <c r="M637" s="207"/>
      <c r="N637" s="208"/>
      <c r="O637" s="208"/>
      <c r="P637" s="208"/>
      <c r="Q637" s="208"/>
      <c r="R637" s="208"/>
      <c r="S637" s="208"/>
      <c r="T637" s="209"/>
      <c r="AT637" s="210" t="s">
        <v>140</v>
      </c>
      <c r="AU637" s="210" t="s">
        <v>81</v>
      </c>
      <c r="AV637" s="14" t="s">
        <v>81</v>
      </c>
      <c r="AW637" s="14" t="s">
        <v>33</v>
      </c>
      <c r="AX637" s="14" t="s">
        <v>79</v>
      </c>
      <c r="AY637" s="210" t="s">
        <v>126</v>
      </c>
    </row>
    <row r="638" spans="1:65" s="2" customFormat="1" ht="24.2" customHeight="1">
      <c r="A638" s="35"/>
      <c r="B638" s="36"/>
      <c r="C638" s="222" t="s">
        <v>855</v>
      </c>
      <c r="D638" s="222" t="s">
        <v>276</v>
      </c>
      <c r="E638" s="223" t="s">
        <v>856</v>
      </c>
      <c r="F638" s="224" t="s">
        <v>857</v>
      </c>
      <c r="G638" s="225" t="s">
        <v>157</v>
      </c>
      <c r="H638" s="226">
        <v>3.57</v>
      </c>
      <c r="I638" s="227"/>
      <c r="J638" s="228">
        <f>ROUND(I638*H638,2)</f>
        <v>0</v>
      </c>
      <c r="K638" s="224" t="s">
        <v>212</v>
      </c>
      <c r="L638" s="229"/>
      <c r="M638" s="230" t="s">
        <v>19</v>
      </c>
      <c r="N638" s="231" t="s">
        <v>42</v>
      </c>
      <c r="O638" s="65"/>
      <c r="P638" s="179">
        <f>O638*H638</f>
        <v>0</v>
      </c>
      <c r="Q638" s="179">
        <v>3.3E-3</v>
      </c>
      <c r="R638" s="179">
        <f>Q638*H638</f>
        <v>1.1781E-2</v>
      </c>
      <c r="S638" s="179">
        <v>0</v>
      </c>
      <c r="T638" s="180">
        <f>S638*H638</f>
        <v>0</v>
      </c>
      <c r="U638" s="35"/>
      <c r="V638" s="35"/>
      <c r="W638" s="35"/>
      <c r="X638" s="35"/>
      <c r="Y638" s="35"/>
      <c r="Z638" s="35"/>
      <c r="AA638" s="35"/>
      <c r="AB638" s="35"/>
      <c r="AC638" s="35"/>
      <c r="AD638" s="35"/>
      <c r="AE638" s="35"/>
      <c r="AR638" s="181" t="s">
        <v>386</v>
      </c>
      <c r="AT638" s="181" t="s">
        <v>276</v>
      </c>
      <c r="AU638" s="181" t="s">
        <v>81</v>
      </c>
      <c r="AY638" s="18" t="s">
        <v>126</v>
      </c>
      <c r="BE638" s="182">
        <f>IF(N638="základní",J638,0)</f>
        <v>0</v>
      </c>
      <c r="BF638" s="182">
        <f>IF(N638="snížená",J638,0)</f>
        <v>0</v>
      </c>
      <c r="BG638" s="182">
        <f>IF(N638="zákl. přenesená",J638,0)</f>
        <v>0</v>
      </c>
      <c r="BH638" s="182">
        <f>IF(N638="sníž. přenesená",J638,0)</f>
        <v>0</v>
      </c>
      <c r="BI638" s="182">
        <f>IF(N638="nulová",J638,0)</f>
        <v>0</v>
      </c>
      <c r="BJ638" s="18" t="s">
        <v>79</v>
      </c>
      <c r="BK638" s="182">
        <f>ROUND(I638*H638,2)</f>
        <v>0</v>
      </c>
      <c r="BL638" s="18" t="s">
        <v>266</v>
      </c>
      <c r="BM638" s="181" t="s">
        <v>858</v>
      </c>
    </row>
    <row r="639" spans="1:65" s="2" customFormat="1" ht="11.25">
      <c r="A639" s="35"/>
      <c r="B639" s="36"/>
      <c r="C639" s="37"/>
      <c r="D639" s="183" t="s">
        <v>136</v>
      </c>
      <c r="E639" s="37"/>
      <c r="F639" s="184" t="s">
        <v>857</v>
      </c>
      <c r="G639" s="37"/>
      <c r="H639" s="37"/>
      <c r="I639" s="185"/>
      <c r="J639" s="37"/>
      <c r="K639" s="37"/>
      <c r="L639" s="40"/>
      <c r="M639" s="186"/>
      <c r="N639" s="187"/>
      <c r="O639" s="65"/>
      <c r="P639" s="65"/>
      <c r="Q639" s="65"/>
      <c r="R639" s="65"/>
      <c r="S639" s="65"/>
      <c r="T639" s="66"/>
      <c r="U639" s="35"/>
      <c r="V639" s="35"/>
      <c r="W639" s="35"/>
      <c r="X639" s="35"/>
      <c r="Y639" s="35"/>
      <c r="Z639" s="35"/>
      <c r="AA639" s="35"/>
      <c r="AB639" s="35"/>
      <c r="AC639" s="35"/>
      <c r="AD639" s="35"/>
      <c r="AE639" s="35"/>
      <c r="AT639" s="18" t="s">
        <v>136</v>
      </c>
      <c r="AU639" s="18" t="s">
        <v>81</v>
      </c>
    </row>
    <row r="640" spans="1:65" s="14" customFormat="1" ht="11.25">
      <c r="B640" s="200"/>
      <c r="C640" s="201"/>
      <c r="D640" s="183" t="s">
        <v>140</v>
      </c>
      <c r="E640" s="202" t="s">
        <v>19</v>
      </c>
      <c r="F640" s="203" t="s">
        <v>859</v>
      </c>
      <c r="G640" s="201"/>
      <c r="H640" s="204">
        <v>3.5</v>
      </c>
      <c r="I640" s="205"/>
      <c r="J640" s="201"/>
      <c r="K640" s="201"/>
      <c r="L640" s="206"/>
      <c r="M640" s="207"/>
      <c r="N640" s="208"/>
      <c r="O640" s="208"/>
      <c r="P640" s="208"/>
      <c r="Q640" s="208"/>
      <c r="R640" s="208"/>
      <c r="S640" s="208"/>
      <c r="T640" s="209"/>
      <c r="AT640" s="210" t="s">
        <v>140</v>
      </c>
      <c r="AU640" s="210" t="s">
        <v>81</v>
      </c>
      <c r="AV640" s="14" t="s">
        <v>81</v>
      </c>
      <c r="AW640" s="14" t="s">
        <v>33</v>
      </c>
      <c r="AX640" s="14" t="s">
        <v>79</v>
      </c>
      <c r="AY640" s="210" t="s">
        <v>126</v>
      </c>
    </row>
    <row r="641" spans="1:65" s="14" customFormat="1" ht="11.25">
      <c r="B641" s="200"/>
      <c r="C641" s="201"/>
      <c r="D641" s="183" t="s">
        <v>140</v>
      </c>
      <c r="E641" s="201"/>
      <c r="F641" s="203" t="s">
        <v>860</v>
      </c>
      <c r="G641" s="201"/>
      <c r="H641" s="204">
        <v>3.57</v>
      </c>
      <c r="I641" s="205"/>
      <c r="J641" s="201"/>
      <c r="K641" s="201"/>
      <c r="L641" s="206"/>
      <c r="M641" s="207"/>
      <c r="N641" s="208"/>
      <c r="O641" s="208"/>
      <c r="P641" s="208"/>
      <c r="Q641" s="208"/>
      <c r="R641" s="208"/>
      <c r="S641" s="208"/>
      <c r="T641" s="209"/>
      <c r="AT641" s="210" t="s">
        <v>140</v>
      </c>
      <c r="AU641" s="210" t="s">
        <v>81</v>
      </c>
      <c r="AV641" s="14" t="s">
        <v>81</v>
      </c>
      <c r="AW641" s="14" t="s">
        <v>4</v>
      </c>
      <c r="AX641" s="14" t="s">
        <v>79</v>
      </c>
      <c r="AY641" s="210" t="s">
        <v>126</v>
      </c>
    </row>
    <row r="642" spans="1:65" s="2" customFormat="1" ht="21.75" customHeight="1">
      <c r="A642" s="35"/>
      <c r="B642" s="36"/>
      <c r="C642" s="170" t="s">
        <v>861</v>
      </c>
      <c r="D642" s="170" t="s">
        <v>129</v>
      </c>
      <c r="E642" s="171" t="s">
        <v>862</v>
      </c>
      <c r="F642" s="172" t="s">
        <v>863</v>
      </c>
      <c r="G642" s="173" t="s">
        <v>148</v>
      </c>
      <c r="H642" s="174">
        <v>2</v>
      </c>
      <c r="I642" s="175"/>
      <c r="J642" s="176">
        <f>ROUND(I642*H642,2)</f>
        <v>0</v>
      </c>
      <c r="K642" s="172" t="s">
        <v>133</v>
      </c>
      <c r="L642" s="40"/>
      <c r="M642" s="177" t="s">
        <v>19</v>
      </c>
      <c r="N642" s="178" t="s">
        <v>42</v>
      </c>
      <c r="O642" s="65"/>
      <c r="P642" s="179">
        <f>O642*H642</f>
        <v>0</v>
      </c>
      <c r="Q642" s="179">
        <v>0</v>
      </c>
      <c r="R642" s="179">
        <f>Q642*H642</f>
        <v>0</v>
      </c>
      <c r="S642" s="179">
        <v>0</v>
      </c>
      <c r="T642" s="180">
        <f>S642*H642</f>
        <v>0</v>
      </c>
      <c r="U642" s="35"/>
      <c r="V642" s="35"/>
      <c r="W642" s="35"/>
      <c r="X642" s="35"/>
      <c r="Y642" s="35"/>
      <c r="Z642" s="35"/>
      <c r="AA642" s="35"/>
      <c r="AB642" s="35"/>
      <c r="AC642" s="35"/>
      <c r="AD642" s="35"/>
      <c r="AE642" s="35"/>
      <c r="AR642" s="181" t="s">
        <v>266</v>
      </c>
      <c r="AT642" s="181" t="s">
        <v>129</v>
      </c>
      <c r="AU642" s="181" t="s">
        <v>81</v>
      </c>
      <c r="AY642" s="18" t="s">
        <v>126</v>
      </c>
      <c r="BE642" s="182">
        <f>IF(N642="základní",J642,0)</f>
        <v>0</v>
      </c>
      <c r="BF642" s="182">
        <f>IF(N642="snížená",J642,0)</f>
        <v>0</v>
      </c>
      <c r="BG642" s="182">
        <f>IF(N642="zákl. přenesená",J642,0)</f>
        <v>0</v>
      </c>
      <c r="BH642" s="182">
        <f>IF(N642="sníž. přenesená",J642,0)</f>
        <v>0</v>
      </c>
      <c r="BI642" s="182">
        <f>IF(N642="nulová",J642,0)</f>
        <v>0</v>
      </c>
      <c r="BJ642" s="18" t="s">
        <v>79</v>
      </c>
      <c r="BK642" s="182">
        <f>ROUND(I642*H642,2)</f>
        <v>0</v>
      </c>
      <c r="BL642" s="18" t="s">
        <v>266</v>
      </c>
      <c r="BM642" s="181" t="s">
        <v>864</v>
      </c>
    </row>
    <row r="643" spans="1:65" s="2" customFormat="1" ht="11.25">
      <c r="A643" s="35"/>
      <c r="B643" s="36"/>
      <c r="C643" s="37"/>
      <c r="D643" s="183" t="s">
        <v>136</v>
      </c>
      <c r="E643" s="37"/>
      <c r="F643" s="184" t="s">
        <v>863</v>
      </c>
      <c r="G643" s="37"/>
      <c r="H643" s="37"/>
      <c r="I643" s="185"/>
      <c r="J643" s="37"/>
      <c r="K643" s="37"/>
      <c r="L643" s="40"/>
      <c r="M643" s="186"/>
      <c r="N643" s="187"/>
      <c r="O643" s="65"/>
      <c r="P643" s="65"/>
      <c r="Q643" s="65"/>
      <c r="R643" s="65"/>
      <c r="S643" s="65"/>
      <c r="T643" s="66"/>
      <c r="U643" s="35"/>
      <c r="V643" s="35"/>
      <c r="W643" s="35"/>
      <c r="X643" s="35"/>
      <c r="Y643" s="35"/>
      <c r="Z643" s="35"/>
      <c r="AA643" s="35"/>
      <c r="AB643" s="35"/>
      <c r="AC643" s="35"/>
      <c r="AD643" s="35"/>
      <c r="AE643" s="35"/>
      <c r="AT643" s="18" t="s">
        <v>136</v>
      </c>
      <c r="AU643" s="18" t="s">
        <v>81</v>
      </c>
    </row>
    <row r="644" spans="1:65" s="2" customFormat="1" ht="11.25">
      <c r="A644" s="35"/>
      <c r="B644" s="36"/>
      <c r="C644" s="37"/>
      <c r="D644" s="188" t="s">
        <v>138</v>
      </c>
      <c r="E644" s="37"/>
      <c r="F644" s="189" t="s">
        <v>865</v>
      </c>
      <c r="G644" s="37"/>
      <c r="H644" s="37"/>
      <c r="I644" s="185"/>
      <c r="J644" s="37"/>
      <c r="K644" s="37"/>
      <c r="L644" s="40"/>
      <c r="M644" s="186"/>
      <c r="N644" s="187"/>
      <c r="O644" s="65"/>
      <c r="P644" s="65"/>
      <c r="Q644" s="65"/>
      <c r="R644" s="65"/>
      <c r="S644" s="65"/>
      <c r="T644" s="66"/>
      <c r="U644" s="35"/>
      <c r="V644" s="35"/>
      <c r="W644" s="35"/>
      <c r="X644" s="35"/>
      <c r="Y644" s="35"/>
      <c r="Z644" s="35"/>
      <c r="AA644" s="35"/>
      <c r="AB644" s="35"/>
      <c r="AC644" s="35"/>
      <c r="AD644" s="35"/>
      <c r="AE644" s="35"/>
      <c r="AT644" s="18" t="s">
        <v>138</v>
      </c>
      <c r="AU644" s="18" t="s">
        <v>81</v>
      </c>
    </row>
    <row r="645" spans="1:65" s="13" customFormat="1" ht="11.25">
      <c r="B645" s="190"/>
      <c r="C645" s="191"/>
      <c r="D645" s="183" t="s">
        <v>140</v>
      </c>
      <c r="E645" s="192" t="s">
        <v>19</v>
      </c>
      <c r="F645" s="193" t="s">
        <v>866</v>
      </c>
      <c r="G645" s="191"/>
      <c r="H645" s="192" t="s">
        <v>19</v>
      </c>
      <c r="I645" s="194"/>
      <c r="J645" s="191"/>
      <c r="K645" s="191"/>
      <c r="L645" s="195"/>
      <c r="M645" s="196"/>
      <c r="N645" s="197"/>
      <c r="O645" s="197"/>
      <c r="P645" s="197"/>
      <c r="Q645" s="197"/>
      <c r="R645" s="197"/>
      <c r="S645" s="197"/>
      <c r="T645" s="198"/>
      <c r="AT645" s="199" t="s">
        <v>140</v>
      </c>
      <c r="AU645" s="199" t="s">
        <v>81</v>
      </c>
      <c r="AV645" s="13" t="s">
        <v>79</v>
      </c>
      <c r="AW645" s="13" t="s">
        <v>33</v>
      </c>
      <c r="AX645" s="13" t="s">
        <v>71</v>
      </c>
      <c r="AY645" s="199" t="s">
        <v>126</v>
      </c>
    </row>
    <row r="646" spans="1:65" s="14" customFormat="1" ht="11.25">
      <c r="B646" s="200"/>
      <c r="C646" s="201"/>
      <c r="D646" s="183" t="s">
        <v>140</v>
      </c>
      <c r="E646" s="202" t="s">
        <v>19</v>
      </c>
      <c r="F646" s="203" t="s">
        <v>867</v>
      </c>
      <c r="G646" s="201"/>
      <c r="H646" s="204">
        <v>2</v>
      </c>
      <c r="I646" s="205"/>
      <c r="J646" s="201"/>
      <c r="K646" s="201"/>
      <c r="L646" s="206"/>
      <c r="M646" s="207"/>
      <c r="N646" s="208"/>
      <c r="O646" s="208"/>
      <c r="P646" s="208"/>
      <c r="Q646" s="208"/>
      <c r="R646" s="208"/>
      <c r="S646" s="208"/>
      <c r="T646" s="209"/>
      <c r="AT646" s="210" t="s">
        <v>140</v>
      </c>
      <c r="AU646" s="210" t="s">
        <v>81</v>
      </c>
      <c r="AV646" s="14" t="s">
        <v>81</v>
      </c>
      <c r="AW646" s="14" t="s">
        <v>33</v>
      </c>
      <c r="AX646" s="14" t="s">
        <v>79</v>
      </c>
      <c r="AY646" s="210" t="s">
        <v>126</v>
      </c>
    </row>
    <row r="647" spans="1:65" s="2" customFormat="1" ht="24.2" customHeight="1">
      <c r="A647" s="35"/>
      <c r="B647" s="36"/>
      <c r="C647" s="170" t="s">
        <v>868</v>
      </c>
      <c r="D647" s="170" t="s">
        <v>129</v>
      </c>
      <c r="E647" s="171" t="s">
        <v>869</v>
      </c>
      <c r="F647" s="172" t="s">
        <v>870</v>
      </c>
      <c r="G647" s="173" t="s">
        <v>458</v>
      </c>
      <c r="H647" s="232"/>
      <c r="I647" s="175"/>
      <c r="J647" s="176">
        <f>ROUND(I647*H647,2)</f>
        <v>0</v>
      </c>
      <c r="K647" s="172" t="s">
        <v>133</v>
      </c>
      <c r="L647" s="40"/>
      <c r="M647" s="177" t="s">
        <v>19</v>
      </c>
      <c r="N647" s="178" t="s">
        <v>42</v>
      </c>
      <c r="O647" s="65"/>
      <c r="P647" s="179">
        <f>O647*H647</f>
        <v>0</v>
      </c>
      <c r="Q647" s="179">
        <v>0</v>
      </c>
      <c r="R647" s="179">
        <f>Q647*H647</f>
        <v>0</v>
      </c>
      <c r="S647" s="179">
        <v>0</v>
      </c>
      <c r="T647" s="180">
        <f>S647*H647</f>
        <v>0</v>
      </c>
      <c r="U647" s="35"/>
      <c r="V647" s="35"/>
      <c r="W647" s="35"/>
      <c r="X647" s="35"/>
      <c r="Y647" s="35"/>
      <c r="Z647" s="35"/>
      <c r="AA647" s="35"/>
      <c r="AB647" s="35"/>
      <c r="AC647" s="35"/>
      <c r="AD647" s="35"/>
      <c r="AE647" s="35"/>
      <c r="AR647" s="181" t="s">
        <v>266</v>
      </c>
      <c r="AT647" s="181" t="s">
        <v>129</v>
      </c>
      <c r="AU647" s="181" t="s">
        <v>81</v>
      </c>
      <c r="AY647" s="18" t="s">
        <v>126</v>
      </c>
      <c r="BE647" s="182">
        <f>IF(N647="základní",J647,0)</f>
        <v>0</v>
      </c>
      <c r="BF647" s="182">
        <f>IF(N647="snížená",J647,0)</f>
        <v>0</v>
      </c>
      <c r="BG647" s="182">
        <f>IF(N647="zákl. přenesená",J647,0)</f>
        <v>0</v>
      </c>
      <c r="BH647" s="182">
        <f>IF(N647="sníž. přenesená",J647,0)</f>
        <v>0</v>
      </c>
      <c r="BI647" s="182">
        <f>IF(N647="nulová",J647,0)</f>
        <v>0</v>
      </c>
      <c r="BJ647" s="18" t="s">
        <v>79</v>
      </c>
      <c r="BK647" s="182">
        <f>ROUND(I647*H647,2)</f>
        <v>0</v>
      </c>
      <c r="BL647" s="18" t="s">
        <v>266</v>
      </c>
      <c r="BM647" s="181" t="s">
        <v>871</v>
      </c>
    </row>
    <row r="648" spans="1:65" s="2" customFormat="1" ht="29.25">
      <c r="A648" s="35"/>
      <c r="B648" s="36"/>
      <c r="C648" s="37"/>
      <c r="D648" s="183" t="s">
        <v>136</v>
      </c>
      <c r="E648" s="37"/>
      <c r="F648" s="184" t="s">
        <v>872</v>
      </c>
      <c r="G648" s="37"/>
      <c r="H648" s="37"/>
      <c r="I648" s="185"/>
      <c r="J648" s="37"/>
      <c r="K648" s="37"/>
      <c r="L648" s="40"/>
      <c r="M648" s="186"/>
      <c r="N648" s="187"/>
      <c r="O648" s="65"/>
      <c r="P648" s="65"/>
      <c r="Q648" s="65"/>
      <c r="R648" s="65"/>
      <c r="S648" s="65"/>
      <c r="T648" s="66"/>
      <c r="U648" s="35"/>
      <c r="V648" s="35"/>
      <c r="W648" s="35"/>
      <c r="X648" s="35"/>
      <c r="Y648" s="35"/>
      <c r="Z648" s="35"/>
      <c r="AA648" s="35"/>
      <c r="AB648" s="35"/>
      <c r="AC648" s="35"/>
      <c r="AD648" s="35"/>
      <c r="AE648" s="35"/>
      <c r="AT648" s="18" t="s">
        <v>136</v>
      </c>
      <c r="AU648" s="18" t="s">
        <v>81</v>
      </c>
    </row>
    <row r="649" spans="1:65" s="2" customFormat="1" ht="11.25">
      <c r="A649" s="35"/>
      <c r="B649" s="36"/>
      <c r="C649" s="37"/>
      <c r="D649" s="188" t="s">
        <v>138</v>
      </c>
      <c r="E649" s="37"/>
      <c r="F649" s="189" t="s">
        <v>873</v>
      </c>
      <c r="G649" s="37"/>
      <c r="H649" s="37"/>
      <c r="I649" s="185"/>
      <c r="J649" s="37"/>
      <c r="K649" s="37"/>
      <c r="L649" s="40"/>
      <c r="M649" s="186"/>
      <c r="N649" s="187"/>
      <c r="O649" s="65"/>
      <c r="P649" s="65"/>
      <c r="Q649" s="65"/>
      <c r="R649" s="65"/>
      <c r="S649" s="65"/>
      <c r="T649" s="66"/>
      <c r="U649" s="35"/>
      <c r="V649" s="35"/>
      <c r="W649" s="35"/>
      <c r="X649" s="35"/>
      <c r="Y649" s="35"/>
      <c r="Z649" s="35"/>
      <c r="AA649" s="35"/>
      <c r="AB649" s="35"/>
      <c r="AC649" s="35"/>
      <c r="AD649" s="35"/>
      <c r="AE649" s="35"/>
      <c r="AT649" s="18" t="s">
        <v>138</v>
      </c>
      <c r="AU649" s="18" t="s">
        <v>81</v>
      </c>
    </row>
    <row r="650" spans="1:65" s="12" customFormat="1" ht="22.9" customHeight="1">
      <c r="B650" s="154"/>
      <c r="C650" s="155"/>
      <c r="D650" s="156" t="s">
        <v>70</v>
      </c>
      <c r="E650" s="168" t="s">
        <v>874</v>
      </c>
      <c r="F650" s="168" t="s">
        <v>875</v>
      </c>
      <c r="G650" s="155"/>
      <c r="H650" s="155"/>
      <c r="I650" s="158"/>
      <c r="J650" s="169">
        <f>BK650</f>
        <v>0</v>
      </c>
      <c r="K650" s="155"/>
      <c r="L650" s="160"/>
      <c r="M650" s="161"/>
      <c r="N650" s="162"/>
      <c r="O650" s="162"/>
      <c r="P650" s="163">
        <f>SUM(P651:P674)</f>
        <v>0</v>
      </c>
      <c r="Q650" s="162"/>
      <c r="R650" s="163">
        <f>SUM(R651:R674)</f>
        <v>2.7048000000000003E-3</v>
      </c>
      <c r="S650" s="162"/>
      <c r="T650" s="164">
        <f>SUM(T651:T674)</f>
        <v>0</v>
      </c>
      <c r="AR650" s="165" t="s">
        <v>81</v>
      </c>
      <c r="AT650" s="166" t="s">
        <v>70</v>
      </c>
      <c r="AU650" s="166" t="s">
        <v>79</v>
      </c>
      <c r="AY650" s="165" t="s">
        <v>126</v>
      </c>
      <c r="BK650" s="167">
        <f>SUM(BK651:BK674)</f>
        <v>0</v>
      </c>
    </row>
    <row r="651" spans="1:65" s="2" customFormat="1" ht="24.2" customHeight="1">
      <c r="A651" s="35"/>
      <c r="B651" s="36"/>
      <c r="C651" s="170" t="s">
        <v>876</v>
      </c>
      <c r="D651" s="170" t="s">
        <v>129</v>
      </c>
      <c r="E651" s="171" t="s">
        <v>877</v>
      </c>
      <c r="F651" s="172" t="s">
        <v>878</v>
      </c>
      <c r="G651" s="173" t="s">
        <v>148</v>
      </c>
      <c r="H651" s="174">
        <v>5.88</v>
      </c>
      <c r="I651" s="175"/>
      <c r="J651" s="176">
        <f>ROUND(I651*H651,2)</f>
        <v>0</v>
      </c>
      <c r="K651" s="172" t="s">
        <v>133</v>
      </c>
      <c r="L651" s="40"/>
      <c r="M651" s="177" t="s">
        <v>19</v>
      </c>
      <c r="N651" s="178" t="s">
        <v>42</v>
      </c>
      <c r="O651" s="65"/>
      <c r="P651" s="179">
        <f>O651*H651</f>
        <v>0</v>
      </c>
      <c r="Q651" s="179">
        <v>8.0000000000000007E-5</v>
      </c>
      <c r="R651" s="179">
        <f>Q651*H651</f>
        <v>4.7040000000000005E-4</v>
      </c>
      <c r="S651" s="179">
        <v>0</v>
      </c>
      <c r="T651" s="180">
        <f>S651*H651</f>
        <v>0</v>
      </c>
      <c r="U651" s="35"/>
      <c r="V651" s="35"/>
      <c r="W651" s="35"/>
      <c r="X651" s="35"/>
      <c r="Y651" s="35"/>
      <c r="Z651" s="35"/>
      <c r="AA651" s="35"/>
      <c r="AB651" s="35"/>
      <c r="AC651" s="35"/>
      <c r="AD651" s="35"/>
      <c r="AE651" s="35"/>
      <c r="AR651" s="181" t="s">
        <v>266</v>
      </c>
      <c r="AT651" s="181" t="s">
        <v>129</v>
      </c>
      <c r="AU651" s="181" t="s">
        <v>81</v>
      </c>
      <c r="AY651" s="18" t="s">
        <v>126</v>
      </c>
      <c r="BE651" s="182">
        <f>IF(N651="základní",J651,0)</f>
        <v>0</v>
      </c>
      <c r="BF651" s="182">
        <f>IF(N651="snížená",J651,0)</f>
        <v>0</v>
      </c>
      <c r="BG651" s="182">
        <f>IF(N651="zákl. přenesená",J651,0)</f>
        <v>0</v>
      </c>
      <c r="BH651" s="182">
        <f>IF(N651="sníž. přenesená",J651,0)</f>
        <v>0</v>
      </c>
      <c r="BI651" s="182">
        <f>IF(N651="nulová",J651,0)</f>
        <v>0</v>
      </c>
      <c r="BJ651" s="18" t="s">
        <v>79</v>
      </c>
      <c r="BK651" s="182">
        <f>ROUND(I651*H651,2)</f>
        <v>0</v>
      </c>
      <c r="BL651" s="18" t="s">
        <v>266</v>
      </c>
      <c r="BM651" s="181" t="s">
        <v>879</v>
      </c>
    </row>
    <row r="652" spans="1:65" s="2" customFormat="1" ht="19.5">
      <c r="A652" s="35"/>
      <c r="B652" s="36"/>
      <c r="C652" s="37"/>
      <c r="D652" s="183" t="s">
        <v>136</v>
      </c>
      <c r="E652" s="37"/>
      <c r="F652" s="184" t="s">
        <v>880</v>
      </c>
      <c r="G652" s="37"/>
      <c r="H652" s="37"/>
      <c r="I652" s="185"/>
      <c r="J652" s="37"/>
      <c r="K652" s="37"/>
      <c r="L652" s="40"/>
      <c r="M652" s="186"/>
      <c r="N652" s="187"/>
      <c r="O652" s="65"/>
      <c r="P652" s="65"/>
      <c r="Q652" s="65"/>
      <c r="R652" s="65"/>
      <c r="S652" s="65"/>
      <c r="T652" s="66"/>
      <c r="U652" s="35"/>
      <c r="V652" s="35"/>
      <c r="W652" s="35"/>
      <c r="X652" s="35"/>
      <c r="Y652" s="35"/>
      <c r="Z652" s="35"/>
      <c r="AA652" s="35"/>
      <c r="AB652" s="35"/>
      <c r="AC652" s="35"/>
      <c r="AD652" s="35"/>
      <c r="AE652" s="35"/>
      <c r="AT652" s="18" t="s">
        <v>136</v>
      </c>
      <c r="AU652" s="18" t="s">
        <v>81</v>
      </c>
    </row>
    <row r="653" spans="1:65" s="2" customFormat="1" ht="11.25">
      <c r="A653" s="35"/>
      <c r="B653" s="36"/>
      <c r="C653" s="37"/>
      <c r="D653" s="188" t="s">
        <v>138</v>
      </c>
      <c r="E653" s="37"/>
      <c r="F653" s="189" t="s">
        <v>881</v>
      </c>
      <c r="G653" s="37"/>
      <c r="H653" s="37"/>
      <c r="I653" s="185"/>
      <c r="J653" s="37"/>
      <c r="K653" s="37"/>
      <c r="L653" s="40"/>
      <c r="M653" s="186"/>
      <c r="N653" s="187"/>
      <c r="O653" s="65"/>
      <c r="P653" s="65"/>
      <c r="Q653" s="65"/>
      <c r="R653" s="65"/>
      <c r="S653" s="65"/>
      <c r="T653" s="66"/>
      <c r="U653" s="35"/>
      <c r="V653" s="35"/>
      <c r="W653" s="35"/>
      <c r="X653" s="35"/>
      <c r="Y653" s="35"/>
      <c r="Z653" s="35"/>
      <c r="AA653" s="35"/>
      <c r="AB653" s="35"/>
      <c r="AC653" s="35"/>
      <c r="AD653" s="35"/>
      <c r="AE653" s="35"/>
      <c r="AT653" s="18" t="s">
        <v>138</v>
      </c>
      <c r="AU653" s="18" t="s">
        <v>81</v>
      </c>
    </row>
    <row r="654" spans="1:65" s="13" customFormat="1" ht="11.25">
      <c r="B654" s="190"/>
      <c r="C654" s="191"/>
      <c r="D654" s="183" t="s">
        <v>140</v>
      </c>
      <c r="E654" s="192" t="s">
        <v>19</v>
      </c>
      <c r="F654" s="193" t="s">
        <v>273</v>
      </c>
      <c r="G654" s="191"/>
      <c r="H654" s="192" t="s">
        <v>19</v>
      </c>
      <c r="I654" s="194"/>
      <c r="J654" s="191"/>
      <c r="K654" s="191"/>
      <c r="L654" s="195"/>
      <c r="M654" s="196"/>
      <c r="N654" s="197"/>
      <c r="O654" s="197"/>
      <c r="P654" s="197"/>
      <c r="Q654" s="197"/>
      <c r="R654" s="197"/>
      <c r="S654" s="197"/>
      <c r="T654" s="198"/>
      <c r="AT654" s="199" t="s">
        <v>140</v>
      </c>
      <c r="AU654" s="199" t="s">
        <v>81</v>
      </c>
      <c r="AV654" s="13" t="s">
        <v>79</v>
      </c>
      <c r="AW654" s="13" t="s">
        <v>33</v>
      </c>
      <c r="AX654" s="13" t="s">
        <v>71</v>
      </c>
      <c r="AY654" s="199" t="s">
        <v>126</v>
      </c>
    </row>
    <row r="655" spans="1:65" s="13" customFormat="1" ht="11.25">
      <c r="B655" s="190"/>
      <c r="C655" s="191"/>
      <c r="D655" s="183" t="s">
        <v>140</v>
      </c>
      <c r="E655" s="192" t="s">
        <v>19</v>
      </c>
      <c r="F655" s="193" t="s">
        <v>882</v>
      </c>
      <c r="G655" s="191"/>
      <c r="H655" s="192" t="s">
        <v>19</v>
      </c>
      <c r="I655" s="194"/>
      <c r="J655" s="191"/>
      <c r="K655" s="191"/>
      <c r="L655" s="195"/>
      <c r="M655" s="196"/>
      <c r="N655" s="197"/>
      <c r="O655" s="197"/>
      <c r="P655" s="197"/>
      <c r="Q655" s="197"/>
      <c r="R655" s="197"/>
      <c r="S655" s="197"/>
      <c r="T655" s="198"/>
      <c r="AT655" s="199" t="s">
        <v>140</v>
      </c>
      <c r="AU655" s="199" t="s">
        <v>81</v>
      </c>
      <c r="AV655" s="13" t="s">
        <v>79</v>
      </c>
      <c r="AW655" s="13" t="s">
        <v>33</v>
      </c>
      <c r="AX655" s="13" t="s">
        <v>71</v>
      </c>
      <c r="AY655" s="199" t="s">
        <v>126</v>
      </c>
    </row>
    <row r="656" spans="1:65" s="14" customFormat="1" ht="11.25">
      <c r="B656" s="200"/>
      <c r="C656" s="201"/>
      <c r="D656" s="183" t="s">
        <v>140</v>
      </c>
      <c r="E656" s="202" t="s">
        <v>19</v>
      </c>
      <c r="F656" s="203" t="s">
        <v>883</v>
      </c>
      <c r="G656" s="201"/>
      <c r="H656" s="204">
        <v>5.88</v>
      </c>
      <c r="I656" s="205"/>
      <c r="J656" s="201"/>
      <c r="K656" s="201"/>
      <c r="L656" s="206"/>
      <c r="M656" s="207"/>
      <c r="N656" s="208"/>
      <c r="O656" s="208"/>
      <c r="P656" s="208"/>
      <c r="Q656" s="208"/>
      <c r="R656" s="208"/>
      <c r="S656" s="208"/>
      <c r="T656" s="209"/>
      <c r="AT656" s="210" t="s">
        <v>140</v>
      </c>
      <c r="AU656" s="210" t="s">
        <v>81</v>
      </c>
      <c r="AV656" s="14" t="s">
        <v>81</v>
      </c>
      <c r="AW656" s="14" t="s">
        <v>33</v>
      </c>
      <c r="AX656" s="14" t="s">
        <v>79</v>
      </c>
      <c r="AY656" s="210" t="s">
        <v>126</v>
      </c>
    </row>
    <row r="657" spans="1:65" s="2" customFormat="1" ht="24.2" customHeight="1">
      <c r="A657" s="35"/>
      <c r="B657" s="36"/>
      <c r="C657" s="170" t="s">
        <v>884</v>
      </c>
      <c r="D657" s="170" t="s">
        <v>129</v>
      </c>
      <c r="E657" s="171" t="s">
        <v>885</v>
      </c>
      <c r="F657" s="172" t="s">
        <v>886</v>
      </c>
      <c r="G657" s="173" t="s">
        <v>148</v>
      </c>
      <c r="H657" s="174">
        <v>5.88</v>
      </c>
      <c r="I657" s="175"/>
      <c r="J657" s="176">
        <f>ROUND(I657*H657,2)</f>
        <v>0</v>
      </c>
      <c r="K657" s="172" t="s">
        <v>133</v>
      </c>
      <c r="L657" s="40"/>
      <c r="M657" s="177" t="s">
        <v>19</v>
      </c>
      <c r="N657" s="178" t="s">
        <v>42</v>
      </c>
      <c r="O657" s="65"/>
      <c r="P657" s="179">
        <f>O657*H657</f>
        <v>0</v>
      </c>
      <c r="Q657" s="179">
        <v>1.3999999999999999E-4</v>
      </c>
      <c r="R657" s="179">
        <f>Q657*H657</f>
        <v>8.2319999999999995E-4</v>
      </c>
      <c r="S657" s="179">
        <v>0</v>
      </c>
      <c r="T657" s="180">
        <f>S657*H657</f>
        <v>0</v>
      </c>
      <c r="U657" s="35"/>
      <c r="V657" s="35"/>
      <c r="W657" s="35"/>
      <c r="X657" s="35"/>
      <c r="Y657" s="35"/>
      <c r="Z657" s="35"/>
      <c r="AA657" s="35"/>
      <c r="AB657" s="35"/>
      <c r="AC657" s="35"/>
      <c r="AD657" s="35"/>
      <c r="AE657" s="35"/>
      <c r="AR657" s="181" t="s">
        <v>266</v>
      </c>
      <c r="AT657" s="181" t="s">
        <v>129</v>
      </c>
      <c r="AU657" s="181" t="s">
        <v>81</v>
      </c>
      <c r="AY657" s="18" t="s">
        <v>126</v>
      </c>
      <c r="BE657" s="182">
        <f>IF(N657="základní",J657,0)</f>
        <v>0</v>
      </c>
      <c r="BF657" s="182">
        <f>IF(N657="snížená",J657,0)</f>
        <v>0</v>
      </c>
      <c r="BG657" s="182">
        <f>IF(N657="zákl. přenesená",J657,0)</f>
        <v>0</v>
      </c>
      <c r="BH657" s="182">
        <f>IF(N657="sníž. přenesená",J657,0)</f>
        <v>0</v>
      </c>
      <c r="BI657" s="182">
        <f>IF(N657="nulová",J657,0)</f>
        <v>0</v>
      </c>
      <c r="BJ657" s="18" t="s">
        <v>79</v>
      </c>
      <c r="BK657" s="182">
        <f>ROUND(I657*H657,2)</f>
        <v>0</v>
      </c>
      <c r="BL657" s="18" t="s">
        <v>266</v>
      </c>
      <c r="BM657" s="181" t="s">
        <v>887</v>
      </c>
    </row>
    <row r="658" spans="1:65" s="2" customFormat="1" ht="11.25">
      <c r="A658" s="35"/>
      <c r="B658" s="36"/>
      <c r="C658" s="37"/>
      <c r="D658" s="183" t="s">
        <v>136</v>
      </c>
      <c r="E658" s="37"/>
      <c r="F658" s="184" t="s">
        <v>888</v>
      </c>
      <c r="G658" s="37"/>
      <c r="H658" s="37"/>
      <c r="I658" s="185"/>
      <c r="J658" s="37"/>
      <c r="K658" s="37"/>
      <c r="L658" s="40"/>
      <c r="M658" s="186"/>
      <c r="N658" s="187"/>
      <c r="O658" s="65"/>
      <c r="P658" s="65"/>
      <c r="Q658" s="65"/>
      <c r="R658" s="65"/>
      <c r="S658" s="65"/>
      <c r="T658" s="66"/>
      <c r="U658" s="35"/>
      <c r="V658" s="35"/>
      <c r="W658" s="35"/>
      <c r="X658" s="35"/>
      <c r="Y658" s="35"/>
      <c r="Z658" s="35"/>
      <c r="AA658" s="35"/>
      <c r="AB658" s="35"/>
      <c r="AC658" s="35"/>
      <c r="AD658" s="35"/>
      <c r="AE658" s="35"/>
      <c r="AT658" s="18" t="s">
        <v>136</v>
      </c>
      <c r="AU658" s="18" t="s">
        <v>81</v>
      </c>
    </row>
    <row r="659" spans="1:65" s="2" customFormat="1" ht="11.25">
      <c r="A659" s="35"/>
      <c r="B659" s="36"/>
      <c r="C659" s="37"/>
      <c r="D659" s="188" t="s">
        <v>138</v>
      </c>
      <c r="E659" s="37"/>
      <c r="F659" s="189" t="s">
        <v>889</v>
      </c>
      <c r="G659" s="37"/>
      <c r="H659" s="37"/>
      <c r="I659" s="185"/>
      <c r="J659" s="37"/>
      <c r="K659" s="37"/>
      <c r="L659" s="40"/>
      <c r="M659" s="186"/>
      <c r="N659" s="187"/>
      <c r="O659" s="65"/>
      <c r="P659" s="65"/>
      <c r="Q659" s="65"/>
      <c r="R659" s="65"/>
      <c r="S659" s="65"/>
      <c r="T659" s="66"/>
      <c r="U659" s="35"/>
      <c r="V659" s="35"/>
      <c r="W659" s="35"/>
      <c r="X659" s="35"/>
      <c r="Y659" s="35"/>
      <c r="Z659" s="35"/>
      <c r="AA659" s="35"/>
      <c r="AB659" s="35"/>
      <c r="AC659" s="35"/>
      <c r="AD659" s="35"/>
      <c r="AE659" s="35"/>
      <c r="AT659" s="18" t="s">
        <v>138</v>
      </c>
      <c r="AU659" s="18" t="s">
        <v>81</v>
      </c>
    </row>
    <row r="660" spans="1:65" s="13" customFormat="1" ht="11.25">
      <c r="B660" s="190"/>
      <c r="C660" s="191"/>
      <c r="D660" s="183" t="s">
        <v>140</v>
      </c>
      <c r="E660" s="192" t="s">
        <v>19</v>
      </c>
      <c r="F660" s="193" t="s">
        <v>273</v>
      </c>
      <c r="G660" s="191"/>
      <c r="H660" s="192" t="s">
        <v>19</v>
      </c>
      <c r="I660" s="194"/>
      <c r="J660" s="191"/>
      <c r="K660" s="191"/>
      <c r="L660" s="195"/>
      <c r="M660" s="196"/>
      <c r="N660" s="197"/>
      <c r="O660" s="197"/>
      <c r="P660" s="197"/>
      <c r="Q660" s="197"/>
      <c r="R660" s="197"/>
      <c r="S660" s="197"/>
      <c r="T660" s="198"/>
      <c r="AT660" s="199" t="s">
        <v>140</v>
      </c>
      <c r="AU660" s="199" t="s">
        <v>81</v>
      </c>
      <c r="AV660" s="13" t="s">
        <v>79</v>
      </c>
      <c r="AW660" s="13" t="s">
        <v>33</v>
      </c>
      <c r="AX660" s="13" t="s">
        <v>71</v>
      </c>
      <c r="AY660" s="199" t="s">
        <v>126</v>
      </c>
    </row>
    <row r="661" spans="1:65" s="13" customFormat="1" ht="11.25">
      <c r="B661" s="190"/>
      <c r="C661" s="191"/>
      <c r="D661" s="183" t="s">
        <v>140</v>
      </c>
      <c r="E661" s="192" t="s">
        <v>19</v>
      </c>
      <c r="F661" s="193" t="s">
        <v>882</v>
      </c>
      <c r="G661" s="191"/>
      <c r="H661" s="192" t="s">
        <v>19</v>
      </c>
      <c r="I661" s="194"/>
      <c r="J661" s="191"/>
      <c r="K661" s="191"/>
      <c r="L661" s="195"/>
      <c r="M661" s="196"/>
      <c r="N661" s="197"/>
      <c r="O661" s="197"/>
      <c r="P661" s="197"/>
      <c r="Q661" s="197"/>
      <c r="R661" s="197"/>
      <c r="S661" s="197"/>
      <c r="T661" s="198"/>
      <c r="AT661" s="199" t="s">
        <v>140</v>
      </c>
      <c r="AU661" s="199" t="s">
        <v>81</v>
      </c>
      <c r="AV661" s="13" t="s">
        <v>79</v>
      </c>
      <c r="AW661" s="13" t="s">
        <v>33</v>
      </c>
      <c r="AX661" s="13" t="s">
        <v>71</v>
      </c>
      <c r="AY661" s="199" t="s">
        <v>126</v>
      </c>
    </row>
    <row r="662" spans="1:65" s="14" customFormat="1" ht="11.25">
      <c r="B662" s="200"/>
      <c r="C662" s="201"/>
      <c r="D662" s="183" t="s">
        <v>140</v>
      </c>
      <c r="E662" s="202" t="s">
        <v>19</v>
      </c>
      <c r="F662" s="203" t="s">
        <v>883</v>
      </c>
      <c r="G662" s="201"/>
      <c r="H662" s="204">
        <v>5.88</v>
      </c>
      <c r="I662" s="205"/>
      <c r="J662" s="201"/>
      <c r="K662" s="201"/>
      <c r="L662" s="206"/>
      <c r="M662" s="207"/>
      <c r="N662" s="208"/>
      <c r="O662" s="208"/>
      <c r="P662" s="208"/>
      <c r="Q662" s="208"/>
      <c r="R662" s="208"/>
      <c r="S662" s="208"/>
      <c r="T662" s="209"/>
      <c r="AT662" s="210" t="s">
        <v>140</v>
      </c>
      <c r="AU662" s="210" t="s">
        <v>81</v>
      </c>
      <c r="AV662" s="14" t="s">
        <v>81</v>
      </c>
      <c r="AW662" s="14" t="s">
        <v>33</v>
      </c>
      <c r="AX662" s="14" t="s">
        <v>79</v>
      </c>
      <c r="AY662" s="210" t="s">
        <v>126</v>
      </c>
    </row>
    <row r="663" spans="1:65" s="2" customFormat="1" ht="24.2" customHeight="1">
      <c r="A663" s="35"/>
      <c r="B663" s="36"/>
      <c r="C663" s="170" t="s">
        <v>890</v>
      </c>
      <c r="D663" s="170" t="s">
        <v>129</v>
      </c>
      <c r="E663" s="171" t="s">
        <v>891</v>
      </c>
      <c r="F663" s="172" t="s">
        <v>892</v>
      </c>
      <c r="G663" s="173" t="s">
        <v>148</v>
      </c>
      <c r="H663" s="174">
        <v>5.88</v>
      </c>
      <c r="I663" s="175"/>
      <c r="J663" s="176">
        <f>ROUND(I663*H663,2)</f>
        <v>0</v>
      </c>
      <c r="K663" s="172" t="s">
        <v>133</v>
      </c>
      <c r="L663" s="40"/>
      <c r="M663" s="177" t="s">
        <v>19</v>
      </c>
      <c r="N663" s="178" t="s">
        <v>42</v>
      </c>
      <c r="O663" s="65"/>
      <c r="P663" s="179">
        <f>O663*H663</f>
        <v>0</v>
      </c>
      <c r="Q663" s="179">
        <v>1.2E-4</v>
      </c>
      <c r="R663" s="179">
        <f>Q663*H663</f>
        <v>7.0560000000000002E-4</v>
      </c>
      <c r="S663" s="179">
        <v>0</v>
      </c>
      <c r="T663" s="180">
        <f>S663*H663</f>
        <v>0</v>
      </c>
      <c r="U663" s="35"/>
      <c r="V663" s="35"/>
      <c r="W663" s="35"/>
      <c r="X663" s="35"/>
      <c r="Y663" s="35"/>
      <c r="Z663" s="35"/>
      <c r="AA663" s="35"/>
      <c r="AB663" s="35"/>
      <c r="AC663" s="35"/>
      <c r="AD663" s="35"/>
      <c r="AE663" s="35"/>
      <c r="AR663" s="181" t="s">
        <v>266</v>
      </c>
      <c r="AT663" s="181" t="s">
        <v>129</v>
      </c>
      <c r="AU663" s="181" t="s">
        <v>81</v>
      </c>
      <c r="AY663" s="18" t="s">
        <v>126</v>
      </c>
      <c r="BE663" s="182">
        <f>IF(N663="základní",J663,0)</f>
        <v>0</v>
      </c>
      <c r="BF663" s="182">
        <f>IF(N663="snížená",J663,0)</f>
        <v>0</v>
      </c>
      <c r="BG663" s="182">
        <f>IF(N663="zákl. přenesená",J663,0)</f>
        <v>0</v>
      </c>
      <c r="BH663" s="182">
        <f>IF(N663="sníž. přenesená",J663,0)</f>
        <v>0</v>
      </c>
      <c r="BI663" s="182">
        <f>IF(N663="nulová",J663,0)</f>
        <v>0</v>
      </c>
      <c r="BJ663" s="18" t="s">
        <v>79</v>
      </c>
      <c r="BK663" s="182">
        <f>ROUND(I663*H663,2)</f>
        <v>0</v>
      </c>
      <c r="BL663" s="18" t="s">
        <v>266</v>
      </c>
      <c r="BM663" s="181" t="s">
        <v>893</v>
      </c>
    </row>
    <row r="664" spans="1:65" s="2" customFormat="1" ht="19.5">
      <c r="A664" s="35"/>
      <c r="B664" s="36"/>
      <c r="C664" s="37"/>
      <c r="D664" s="183" t="s">
        <v>136</v>
      </c>
      <c r="E664" s="37"/>
      <c r="F664" s="184" t="s">
        <v>894</v>
      </c>
      <c r="G664" s="37"/>
      <c r="H664" s="37"/>
      <c r="I664" s="185"/>
      <c r="J664" s="37"/>
      <c r="K664" s="37"/>
      <c r="L664" s="40"/>
      <c r="M664" s="186"/>
      <c r="N664" s="187"/>
      <c r="O664" s="65"/>
      <c r="P664" s="65"/>
      <c r="Q664" s="65"/>
      <c r="R664" s="65"/>
      <c r="S664" s="65"/>
      <c r="T664" s="66"/>
      <c r="U664" s="35"/>
      <c r="V664" s="35"/>
      <c r="W664" s="35"/>
      <c r="X664" s="35"/>
      <c r="Y664" s="35"/>
      <c r="Z664" s="35"/>
      <c r="AA664" s="35"/>
      <c r="AB664" s="35"/>
      <c r="AC664" s="35"/>
      <c r="AD664" s="35"/>
      <c r="AE664" s="35"/>
      <c r="AT664" s="18" t="s">
        <v>136</v>
      </c>
      <c r="AU664" s="18" t="s">
        <v>81</v>
      </c>
    </row>
    <row r="665" spans="1:65" s="2" customFormat="1" ht="11.25">
      <c r="A665" s="35"/>
      <c r="B665" s="36"/>
      <c r="C665" s="37"/>
      <c r="D665" s="188" t="s">
        <v>138</v>
      </c>
      <c r="E665" s="37"/>
      <c r="F665" s="189" t="s">
        <v>895</v>
      </c>
      <c r="G665" s="37"/>
      <c r="H665" s="37"/>
      <c r="I665" s="185"/>
      <c r="J665" s="37"/>
      <c r="K665" s="37"/>
      <c r="L665" s="40"/>
      <c r="M665" s="186"/>
      <c r="N665" s="187"/>
      <c r="O665" s="65"/>
      <c r="P665" s="65"/>
      <c r="Q665" s="65"/>
      <c r="R665" s="65"/>
      <c r="S665" s="65"/>
      <c r="T665" s="66"/>
      <c r="U665" s="35"/>
      <c r="V665" s="35"/>
      <c r="W665" s="35"/>
      <c r="X665" s="35"/>
      <c r="Y665" s="35"/>
      <c r="Z665" s="35"/>
      <c r="AA665" s="35"/>
      <c r="AB665" s="35"/>
      <c r="AC665" s="35"/>
      <c r="AD665" s="35"/>
      <c r="AE665" s="35"/>
      <c r="AT665" s="18" t="s">
        <v>138</v>
      </c>
      <c r="AU665" s="18" t="s">
        <v>81</v>
      </c>
    </row>
    <row r="666" spans="1:65" s="13" customFormat="1" ht="11.25">
      <c r="B666" s="190"/>
      <c r="C666" s="191"/>
      <c r="D666" s="183" t="s">
        <v>140</v>
      </c>
      <c r="E666" s="192" t="s">
        <v>19</v>
      </c>
      <c r="F666" s="193" t="s">
        <v>273</v>
      </c>
      <c r="G666" s="191"/>
      <c r="H666" s="192" t="s">
        <v>19</v>
      </c>
      <c r="I666" s="194"/>
      <c r="J666" s="191"/>
      <c r="K666" s="191"/>
      <c r="L666" s="195"/>
      <c r="M666" s="196"/>
      <c r="N666" s="197"/>
      <c r="O666" s="197"/>
      <c r="P666" s="197"/>
      <c r="Q666" s="197"/>
      <c r="R666" s="197"/>
      <c r="S666" s="197"/>
      <c r="T666" s="198"/>
      <c r="AT666" s="199" t="s">
        <v>140</v>
      </c>
      <c r="AU666" s="199" t="s">
        <v>81</v>
      </c>
      <c r="AV666" s="13" t="s">
        <v>79</v>
      </c>
      <c r="AW666" s="13" t="s">
        <v>33</v>
      </c>
      <c r="AX666" s="13" t="s">
        <v>71</v>
      </c>
      <c r="AY666" s="199" t="s">
        <v>126</v>
      </c>
    </row>
    <row r="667" spans="1:65" s="13" customFormat="1" ht="11.25">
      <c r="B667" s="190"/>
      <c r="C667" s="191"/>
      <c r="D667" s="183" t="s">
        <v>140</v>
      </c>
      <c r="E667" s="192" t="s">
        <v>19</v>
      </c>
      <c r="F667" s="193" t="s">
        <v>882</v>
      </c>
      <c r="G667" s="191"/>
      <c r="H667" s="192" t="s">
        <v>19</v>
      </c>
      <c r="I667" s="194"/>
      <c r="J667" s="191"/>
      <c r="K667" s="191"/>
      <c r="L667" s="195"/>
      <c r="M667" s="196"/>
      <c r="N667" s="197"/>
      <c r="O667" s="197"/>
      <c r="P667" s="197"/>
      <c r="Q667" s="197"/>
      <c r="R667" s="197"/>
      <c r="S667" s="197"/>
      <c r="T667" s="198"/>
      <c r="AT667" s="199" t="s">
        <v>140</v>
      </c>
      <c r="AU667" s="199" t="s">
        <v>81</v>
      </c>
      <c r="AV667" s="13" t="s">
        <v>79</v>
      </c>
      <c r="AW667" s="13" t="s">
        <v>33</v>
      </c>
      <c r="AX667" s="13" t="s">
        <v>71</v>
      </c>
      <c r="AY667" s="199" t="s">
        <v>126</v>
      </c>
    </row>
    <row r="668" spans="1:65" s="14" customFormat="1" ht="11.25">
      <c r="B668" s="200"/>
      <c r="C668" s="201"/>
      <c r="D668" s="183" t="s">
        <v>140</v>
      </c>
      <c r="E668" s="202" t="s">
        <v>19</v>
      </c>
      <c r="F668" s="203" t="s">
        <v>883</v>
      </c>
      <c r="G668" s="201"/>
      <c r="H668" s="204">
        <v>5.88</v>
      </c>
      <c r="I668" s="205"/>
      <c r="J668" s="201"/>
      <c r="K668" s="201"/>
      <c r="L668" s="206"/>
      <c r="M668" s="207"/>
      <c r="N668" s="208"/>
      <c r="O668" s="208"/>
      <c r="P668" s="208"/>
      <c r="Q668" s="208"/>
      <c r="R668" s="208"/>
      <c r="S668" s="208"/>
      <c r="T668" s="209"/>
      <c r="AT668" s="210" t="s">
        <v>140</v>
      </c>
      <c r="AU668" s="210" t="s">
        <v>81</v>
      </c>
      <c r="AV668" s="14" t="s">
        <v>81</v>
      </c>
      <c r="AW668" s="14" t="s">
        <v>33</v>
      </c>
      <c r="AX668" s="14" t="s">
        <v>79</v>
      </c>
      <c r="AY668" s="210" t="s">
        <v>126</v>
      </c>
    </row>
    <row r="669" spans="1:65" s="2" customFormat="1" ht="24.2" customHeight="1">
      <c r="A669" s="35"/>
      <c r="B669" s="36"/>
      <c r="C669" s="170" t="s">
        <v>896</v>
      </c>
      <c r="D669" s="170" t="s">
        <v>129</v>
      </c>
      <c r="E669" s="171" t="s">
        <v>897</v>
      </c>
      <c r="F669" s="172" t="s">
        <v>898</v>
      </c>
      <c r="G669" s="173" t="s">
        <v>148</v>
      </c>
      <c r="H669" s="174">
        <v>5.88</v>
      </c>
      <c r="I669" s="175"/>
      <c r="J669" s="176">
        <f>ROUND(I669*H669,2)</f>
        <v>0</v>
      </c>
      <c r="K669" s="172" t="s">
        <v>133</v>
      </c>
      <c r="L669" s="40"/>
      <c r="M669" s="177" t="s">
        <v>19</v>
      </c>
      <c r="N669" s="178" t="s">
        <v>42</v>
      </c>
      <c r="O669" s="65"/>
      <c r="P669" s="179">
        <f>O669*H669</f>
        <v>0</v>
      </c>
      <c r="Q669" s="179">
        <v>1.2E-4</v>
      </c>
      <c r="R669" s="179">
        <f>Q669*H669</f>
        <v>7.0560000000000002E-4</v>
      </c>
      <c r="S669" s="179">
        <v>0</v>
      </c>
      <c r="T669" s="180">
        <f>S669*H669</f>
        <v>0</v>
      </c>
      <c r="U669" s="35"/>
      <c r="V669" s="35"/>
      <c r="W669" s="35"/>
      <c r="X669" s="35"/>
      <c r="Y669" s="35"/>
      <c r="Z669" s="35"/>
      <c r="AA669" s="35"/>
      <c r="AB669" s="35"/>
      <c r="AC669" s="35"/>
      <c r="AD669" s="35"/>
      <c r="AE669" s="35"/>
      <c r="AR669" s="181" t="s">
        <v>266</v>
      </c>
      <c r="AT669" s="181" t="s">
        <v>129</v>
      </c>
      <c r="AU669" s="181" t="s">
        <v>81</v>
      </c>
      <c r="AY669" s="18" t="s">
        <v>126</v>
      </c>
      <c r="BE669" s="182">
        <f>IF(N669="základní",J669,0)</f>
        <v>0</v>
      </c>
      <c r="BF669" s="182">
        <f>IF(N669="snížená",J669,0)</f>
        <v>0</v>
      </c>
      <c r="BG669" s="182">
        <f>IF(N669="zákl. přenesená",J669,0)</f>
        <v>0</v>
      </c>
      <c r="BH669" s="182">
        <f>IF(N669="sníž. přenesená",J669,0)</f>
        <v>0</v>
      </c>
      <c r="BI669" s="182">
        <f>IF(N669="nulová",J669,0)</f>
        <v>0</v>
      </c>
      <c r="BJ669" s="18" t="s">
        <v>79</v>
      </c>
      <c r="BK669" s="182">
        <f>ROUND(I669*H669,2)</f>
        <v>0</v>
      </c>
      <c r="BL669" s="18" t="s">
        <v>266</v>
      </c>
      <c r="BM669" s="181" t="s">
        <v>899</v>
      </c>
    </row>
    <row r="670" spans="1:65" s="2" customFormat="1" ht="19.5">
      <c r="A670" s="35"/>
      <c r="B670" s="36"/>
      <c r="C670" s="37"/>
      <c r="D670" s="183" t="s">
        <v>136</v>
      </c>
      <c r="E670" s="37"/>
      <c r="F670" s="184" t="s">
        <v>900</v>
      </c>
      <c r="G670" s="37"/>
      <c r="H670" s="37"/>
      <c r="I670" s="185"/>
      <c r="J670" s="37"/>
      <c r="K670" s="37"/>
      <c r="L670" s="40"/>
      <c r="M670" s="186"/>
      <c r="N670" s="187"/>
      <c r="O670" s="65"/>
      <c r="P670" s="65"/>
      <c r="Q670" s="65"/>
      <c r="R670" s="65"/>
      <c r="S670" s="65"/>
      <c r="T670" s="66"/>
      <c r="U670" s="35"/>
      <c r="V670" s="35"/>
      <c r="W670" s="35"/>
      <c r="X670" s="35"/>
      <c r="Y670" s="35"/>
      <c r="Z670" s="35"/>
      <c r="AA670" s="35"/>
      <c r="AB670" s="35"/>
      <c r="AC670" s="35"/>
      <c r="AD670" s="35"/>
      <c r="AE670" s="35"/>
      <c r="AT670" s="18" t="s">
        <v>136</v>
      </c>
      <c r="AU670" s="18" t="s">
        <v>81</v>
      </c>
    </row>
    <row r="671" spans="1:65" s="2" customFormat="1" ht="11.25">
      <c r="A671" s="35"/>
      <c r="B671" s="36"/>
      <c r="C671" s="37"/>
      <c r="D671" s="188" t="s">
        <v>138</v>
      </c>
      <c r="E671" s="37"/>
      <c r="F671" s="189" t="s">
        <v>901</v>
      </c>
      <c r="G671" s="37"/>
      <c r="H671" s="37"/>
      <c r="I671" s="185"/>
      <c r="J671" s="37"/>
      <c r="K671" s="37"/>
      <c r="L671" s="40"/>
      <c r="M671" s="186"/>
      <c r="N671" s="187"/>
      <c r="O671" s="65"/>
      <c r="P671" s="65"/>
      <c r="Q671" s="65"/>
      <c r="R671" s="65"/>
      <c r="S671" s="65"/>
      <c r="T671" s="66"/>
      <c r="U671" s="35"/>
      <c r="V671" s="35"/>
      <c r="W671" s="35"/>
      <c r="X671" s="35"/>
      <c r="Y671" s="35"/>
      <c r="Z671" s="35"/>
      <c r="AA671" s="35"/>
      <c r="AB671" s="35"/>
      <c r="AC671" s="35"/>
      <c r="AD671" s="35"/>
      <c r="AE671" s="35"/>
      <c r="AT671" s="18" t="s">
        <v>138</v>
      </c>
      <c r="AU671" s="18" t="s">
        <v>81</v>
      </c>
    </row>
    <row r="672" spans="1:65" s="13" customFormat="1" ht="11.25">
      <c r="B672" s="190"/>
      <c r="C672" s="191"/>
      <c r="D672" s="183" t="s">
        <v>140</v>
      </c>
      <c r="E672" s="192" t="s">
        <v>19</v>
      </c>
      <c r="F672" s="193" t="s">
        <v>273</v>
      </c>
      <c r="G672" s="191"/>
      <c r="H672" s="192" t="s">
        <v>19</v>
      </c>
      <c r="I672" s="194"/>
      <c r="J672" s="191"/>
      <c r="K672" s="191"/>
      <c r="L672" s="195"/>
      <c r="M672" s="196"/>
      <c r="N672" s="197"/>
      <c r="O672" s="197"/>
      <c r="P672" s="197"/>
      <c r="Q672" s="197"/>
      <c r="R672" s="197"/>
      <c r="S672" s="197"/>
      <c r="T672" s="198"/>
      <c r="AT672" s="199" t="s">
        <v>140</v>
      </c>
      <c r="AU672" s="199" t="s">
        <v>81</v>
      </c>
      <c r="AV672" s="13" t="s">
        <v>79</v>
      </c>
      <c r="AW672" s="13" t="s">
        <v>33</v>
      </c>
      <c r="AX672" s="13" t="s">
        <v>71</v>
      </c>
      <c r="AY672" s="199" t="s">
        <v>126</v>
      </c>
    </row>
    <row r="673" spans="1:65" s="13" customFormat="1" ht="11.25">
      <c r="B673" s="190"/>
      <c r="C673" s="191"/>
      <c r="D673" s="183" t="s">
        <v>140</v>
      </c>
      <c r="E673" s="192" t="s">
        <v>19</v>
      </c>
      <c r="F673" s="193" t="s">
        <v>882</v>
      </c>
      <c r="G673" s="191"/>
      <c r="H673" s="192" t="s">
        <v>19</v>
      </c>
      <c r="I673" s="194"/>
      <c r="J673" s="191"/>
      <c r="K673" s="191"/>
      <c r="L673" s="195"/>
      <c r="M673" s="196"/>
      <c r="N673" s="197"/>
      <c r="O673" s="197"/>
      <c r="P673" s="197"/>
      <c r="Q673" s="197"/>
      <c r="R673" s="197"/>
      <c r="S673" s="197"/>
      <c r="T673" s="198"/>
      <c r="AT673" s="199" t="s">
        <v>140</v>
      </c>
      <c r="AU673" s="199" t="s">
        <v>81</v>
      </c>
      <c r="AV673" s="13" t="s">
        <v>79</v>
      </c>
      <c r="AW673" s="13" t="s">
        <v>33</v>
      </c>
      <c r="AX673" s="13" t="s">
        <v>71</v>
      </c>
      <c r="AY673" s="199" t="s">
        <v>126</v>
      </c>
    </row>
    <row r="674" spans="1:65" s="14" customFormat="1" ht="11.25">
      <c r="B674" s="200"/>
      <c r="C674" s="201"/>
      <c r="D674" s="183" t="s">
        <v>140</v>
      </c>
      <c r="E674" s="202" t="s">
        <v>19</v>
      </c>
      <c r="F674" s="203" t="s">
        <v>883</v>
      </c>
      <c r="G674" s="201"/>
      <c r="H674" s="204">
        <v>5.88</v>
      </c>
      <c r="I674" s="205"/>
      <c r="J674" s="201"/>
      <c r="K674" s="201"/>
      <c r="L674" s="206"/>
      <c r="M674" s="207"/>
      <c r="N674" s="208"/>
      <c r="O674" s="208"/>
      <c r="P674" s="208"/>
      <c r="Q674" s="208"/>
      <c r="R674" s="208"/>
      <c r="S674" s="208"/>
      <c r="T674" s="209"/>
      <c r="AT674" s="210" t="s">
        <v>140</v>
      </c>
      <c r="AU674" s="210" t="s">
        <v>81</v>
      </c>
      <c r="AV674" s="14" t="s">
        <v>81</v>
      </c>
      <c r="AW674" s="14" t="s">
        <v>33</v>
      </c>
      <c r="AX674" s="14" t="s">
        <v>79</v>
      </c>
      <c r="AY674" s="210" t="s">
        <v>126</v>
      </c>
    </row>
    <row r="675" spans="1:65" s="12" customFormat="1" ht="22.9" customHeight="1">
      <c r="B675" s="154"/>
      <c r="C675" s="155"/>
      <c r="D675" s="156" t="s">
        <v>70</v>
      </c>
      <c r="E675" s="168" t="s">
        <v>902</v>
      </c>
      <c r="F675" s="168" t="s">
        <v>903</v>
      </c>
      <c r="G675" s="155"/>
      <c r="H675" s="155"/>
      <c r="I675" s="158"/>
      <c r="J675" s="169">
        <f>BK675</f>
        <v>0</v>
      </c>
      <c r="K675" s="155"/>
      <c r="L675" s="160"/>
      <c r="M675" s="161"/>
      <c r="N675" s="162"/>
      <c r="O675" s="162"/>
      <c r="P675" s="163">
        <f>SUM(P676:P746)</f>
        <v>0</v>
      </c>
      <c r="Q675" s="162"/>
      <c r="R675" s="163">
        <f>SUM(R676:R746)</f>
        <v>0.55674148000000001</v>
      </c>
      <c r="S675" s="162"/>
      <c r="T675" s="164">
        <f>SUM(T676:T746)</f>
        <v>0.11767631000000001</v>
      </c>
      <c r="AR675" s="165" t="s">
        <v>81</v>
      </c>
      <c r="AT675" s="166" t="s">
        <v>70</v>
      </c>
      <c r="AU675" s="166" t="s">
        <v>79</v>
      </c>
      <c r="AY675" s="165" t="s">
        <v>126</v>
      </c>
      <c r="BK675" s="167">
        <f>SUM(BK676:BK746)</f>
        <v>0</v>
      </c>
    </row>
    <row r="676" spans="1:65" s="2" customFormat="1" ht="16.5" customHeight="1">
      <c r="A676" s="35"/>
      <c r="B676" s="36"/>
      <c r="C676" s="170" t="s">
        <v>904</v>
      </c>
      <c r="D676" s="170" t="s">
        <v>129</v>
      </c>
      <c r="E676" s="171" t="s">
        <v>905</v>
      </c>
      <c r="F676" s="172" t="s">
        <v>906</v>
      </c>
      <c r="G676" s="173" t="s">
        <v>148</v>
      </c>
      <c r="H676" s="174">
        <v>379.601</v>
      </c>
      <c r="I676" s="175"/>
      <c r="J676" s="176">
        <f>ROUND(I676*H676,2)</f>
        <v>0</v>
      </c>
      <c r="K676" s="172" t="s">
        <v>133</v>
      </c>
      <c r="L676" s="40"/>
      <c r="M676" s="177" t="s">
        <v>19</v>
      </c>
      <c r="N676" s="178" t="s">
        <v>42</v>
      </c>
      <c r="O676" s="65"/>
      <c r="P676" s="179">
        <f>O676*H676</f>
        <v>0</v>
      </c>
      <c r="Q676" s="179">
        <v>1E-3</v>
      </c>
      <c r="R676" s="179">
        <f>Q676*H676</f>
        <v>0.37960100000000002</v>
      </c>
      <c r="S676" s="179">
        <v>3.1E-4</v>
      </c>
      <c r="T676" s="180">
        <f>S676*H676</f>
        <v>0.11767631000000001</v>
      </c>
      <c r="U676" s="35"/>
      <c r="V676" s="35"/>
      <c r="W676" s="35"/>
      <c r="X676" s="35"/>
      <c r="Y676" s="35"/>
      <c r="Z676" s="35"/>
      <c r="AA676" s="35"/>
      <c r="AB676" s="35"/>
      <c r="AC676" s="35"/>
      <c r="AD676" s="35"/>
      <c r="AE676" s="35"/>
      <c r="AR676" s="181" t="s">
        <v>266</v>
      </c>
      <c r="AT676" s="181" t="s">
        <v>129</v>
      </c>
      <c r="AU676" s="181" t="s">
        <v>81</v>
      </c>
      <c r="AY676" s="18" t="s">
        <v>126</v>
      </c>
      <c r="BE676" s="182">
        <f>IF(N676="základní",J676,0)</f>
        <v>0</v>
      </c>
      <c r="BF676" s="182">
        <f>IF(N676="snížená",J676,0)</f>
        <v>0</v>
      </c>
      <c r="BG676" s="182">
        <f>IF(N676="zákl. přenesená",J676,0)</f>
        <v>0</v>
      </c>
      <c r="BH676" s="182">
        <f>IF(N676="sníž. přenesená",J676,0)</f>
        <v>0</v>
      </c>
      <c r="BI676" s="182">
        <f>IF(N676="nulová",J676,0)</f>
        <v>0</v>
      </c>
      <c r="BJ676" s="18" t="s">
        <v>79</v>
      </c>
      <c r="BK676" s="182">
        <f>ROUND(I676*H676,2)</f>
        <v>0</v>
      </c>
      <c r="BL676" s="18" t="s">
        <v>266</v>
      </c>
      <c r="BM676" s="181" t="s">
        <v>907</v>
      </c>
    </row>
    <row r="677" spans="1:65" s="2" customFormat="1" ht="11.25">
      <c r="A677" s="35"/>
      <c r="B677" s="36"/>
      <c r="C677" s="37"/>
      <c r="D677" s="183" t="s">
        <v>136</v>
      </c>
      <c r="E677" s="37"/>
      <c r="F677" s="184" t="s">
        <v>908</v>
      </c>
      <c r="G677" s="37"/>
      <c r="H677" s="37"/>
      <c r="I677" s="185"/>
      <c r="J677" s="37"/>
      <c r="K677" s="37"/>
      <c r="L677" s="40"/>
      <c r="M677" s="186"/>
      <c r="N677" s="187"/>
      <c r="O677" s="65"/>
      <c r="P677" s="65"/>
      <c r="Q677" s="65"/>
      <c r="R677" s="65"/>
      <c r="S677" s="65"/>
      <c r="T677" s="66"/>
      <c r="U677" s="35"/>
      <c r="V677" s="35"/>
      <c r="W677" s="35"/>
      <c r="X677" s="35"/>
      <c r="Y677" s="35"/>
      <c r="Z677" s="35"/>
      <c r="AA677" s="35"/>
      <c r="AB677" s="35"/>
      <c r="AC677" s="35"/>
      <c r="AD677" s="35"/>
      <c r="AE677" s="35"/>
      <c r="AT677" s="18" t="s">
        <v>136</v>
      </c>
      <c r="AU677" s="18" t="s">
        <v>81</v>
      </c>
    </row>
    <row r="678" spans="1:65" s="2" customFormat="1" ht="11.25">
      <c r="A678" s="35"/>
      <c r="B678" s="36"/>
      <c r="C678" s="37"/>
      <c r="D678" s="188" t="s">
        <v>138</v>
      </c>
      <c r="E678" s="37"/>
      <c r="F678" s="189" t="s">
        <v>909</v>
      </c>
      <c r="G678" s="37"/>
      <c r="H678" s="37"/>
      <c r="I678" s="185"/>
      <c r="J678" s="37"/>
      <c r="K678" s="37"/>
      <c r="L678" s="40"/>
      <c r="M678" s="186"/>
      <c r="N678" s="187"/>
      <c r="O678" s="65"/>
      <c r="P678" s="65"/>
      <c r="Q678" s="65"/>
      <c r="R678" s="65"/>
      <c r="S678" s="65"/>
      <c r="T678" s="66"/>
      <c r="U678" s="35"/>
      <c r="V678" s="35"/>
      <c r="W678" s="35"/>
      <c r="X678" s="35"/>
      <c r="Y678" s="35"/>
      <c r="Z678" s="35"/>
      <c r="AA678" s="35"/>
      <c r="AB678" s="35"/>
      <c r="AC678" s="35"/>
      <c r="AD678" s="35"/>
      <c r="AE678" s="35"/>
      <c r="AT678" s="18" t="s">
        <v>138</v>
      </c>
      <c r="AU678" s="18" t="s">
        <v>81</v>
      </c>
    </row>
    <row r="679" spans="1:65" s="13" customFormat="1" ht="11.25">
      <c r="B679" s="190"/>
      <c r="C679" s="191"/>
      <c r="D679" s="183" t="s">
        <v>140</v>
      </c>
      <c r="E679" s="192" t="s">
        <v>19</v>
      </c>
      <c r="F679" s="193" t="s">
        <v>185</v>
      </c>
      <c r="G679" s="191"/>
      <c r="H679" s="192" t="s">
        <v>19</v>
      </c>
      <c r="I679" s="194"/>
      <c r="J679" s="191"/>
      <c r="K679" s="191"/>
      <c r="L679" s="195"/>
      <c r="M679" s="196"/>
      <c r="N679" s="197"/>
      <c r="O679" s="197"/>
      <c r="P679" s="197"/>
      <c r="Q679" s="197"/>
      <c r="R679" s="197"/>
      <c r="S679" s="197"/>
      <c r="T679" s="198"/>
      <c r="AT679" s="199" t="s">
        <v>140</v>
      </c>
      <c r="AU679" s="199" t="s">
        <v>81</v>
      </c>
      <c r="AV679" s="13" t="s">
        <v>79</v>
      </c>
      <c r="AW679" s="13" t="s">
        <v>33</v>
      </c>
      <c r="AX679" s="13" t="s">
        <v>71</v>
      </c>
      <c r="AY679" s="199" t="s">
        <v>126</v>
      </c>
    </row>
    <row r="680" spans="1:65" s="14" customFormat="1" ht="11.25">
      <c r="B680" s="200"/>
      <c r="C680" s="201"/>
      <c r="D680" s="183" t="s">
        <v>140</v>
      </c>
      <c r="E680" s="202" t="s">
        <v>19</v>
      </c>
      <c r="F680" s="203" t="s">
        <v>910</v>
      </c>
      <c r="G680" s="201"/>
      <c r="H680" s="204">
        <v>68.55</v>
      </c>
      <c r="I680" s="205"/>
      <c r="J680" s="201"/>
      <c r="K680" s="201"/>
      <c r="L680" s="206"/>
      <c r="M680" s="207"/>
      <c r="N680" s="208"/>
      <c r="O680" s="208"/>
      <c r="P680" s="208"/>
      <c r="Q680" s="208"/>
      <c r="R680" s="208"/>
      <c r="S680" s="208"/>
      <c r="T680" s="209"/>
      <c r="AT680" s="210" t="s">
        <v>140</v>
      </c>
      <c r="AU680" s="210" t="s">
        <v>81</v>
      </c>
      <c r="AV680" s="14" t="s">
        <v>81</v>
      </c>
      <c r="AW680" s="14" t="s">
        <v>33</v>
      </c>
      <c r="AX680" s="14" t="s">
        <v>71</v>
      </c>
      <c r="AY680" s="210" t="s">
        <v>126</v>
      </c>
    </row>
    <row r="681" spans="1:65" s="14" customFormat="1" ht="11.25">
      <c r="B681" s="200"/>
      <c r="C681" s="201"/>
      <c r="D681" s="183" t="s">
        <v>140</v>
      </c>
      <c r="E681" s="202" t="s">
        <v>19</v>
      </c>
      <c r="F681" s="203" t="s">
        <v>197</v>
      </c>
      <c r="G681" s="201"/>
      <c r="H681" s="204">
        <v>5.58</v>
      </c>
      <c r="I681" s="205"/>
      <c r="J681" s="201"/>
      <c r="K681" s="201"/>
      <c r="L681" s="206"/>
      <c r="M681" s="207"/>
      <c r="N681" s="208"/>
      <c r="O681" s="208"/>
      <c r="P681" s="208"/>
      <c r="Q681" s="208"/>
      <c r="R681" s="208"/>
      <c r="S681" s="208"/>
      <c r="T681" s="209"/>
      <c r="AT681" s="210" t="s">
        <v>140</v>
      </c>
      <c r="AU681" s="210" t="s">
        <v>81</v>
      </c>
      <c r="AV681" s="14" t="s">
        <v>81</v>
      </c>
      <c r="AW681" s="14" t="s">
        <v>33</v>
      </c>
      <c r="AX681" s="14" t="s">
        <v>71</v>
      </c>
      <c r="AY681" s="210" t="s">
        <v>126</v>
      </c>
    </row>
    <row r="682" spans="1:65" s="14" customFormat="1" ht="22.5">
      <c r="B682" s="200"/>
      <c r="C682" s="201"/>
      <c r="D682" s="183" t="s">
        <v>140</v>
      </c>
      <c r="E682" s="202" t="s">
        <v>19</v>
      </c>
      <c r="F682" s="203" t="s">
        <v>911</v>
      </c>
      <c r="G682" s="201"/>
      <c r="H682" s="204">
        <v>106.571</v>
      </c>
      <c r="I682" s="205"/>
      <c r="J682" s="201"/>
      <c r="K682" s="201"/>
      <c r="L682" s="206"/>
      <c r="M682" s="207"/>
      <c r="N682" s="208"/>
      <c r="O682" s="208"/>
      <c r="P682" s="208"/>
      <c r="Q682" s="208"/>
      <c r="R682" s="208"/>
      <c r="S682" s="208"/>
      <c r="T682" s="209"/>
      <c r="AT682" s="210" t="s">
        <v>140</v>
      </c>
      <c r="AU682" s="210" t="s">
        <v>81</v>
      </c>
      <c r="AV682" s="14" t="s">
        <v>81</v>
      </c>
      <c r="AW682" s="14" t="s">
        <v>33</v>
      </c>
      <c r="AX682" s="14" t="s">
        <v>71</v>
      </c>
      <c r="AY682" s="210" t="s">
        <v>126</v>
      </c>
    </row>
    <row r="683" spans="1:65" s="14" customFormat="1" ht="11.25">
      <c r="B683" s="200"/>
      <c r="C683" s="201"/>
      <c r="D683" s="183" t="s">
        <v>140</v>
      </c>
      <c r="E683" s="202" t="s">
        <v>19</v>
      </c>
      <c r="F683" s="203" t="s">
        <v>215</v>
      </c>
      <c r="G683" s="201"/>
      <c r="H683" s="204">
        <v>7.68</v>
      </c>
      <c r="I683" s="205"/>
      <c r="J683" s="201"/>
      <c r="K683" s="201"/>
      <c r="L683" s="206"/>
      <c r="M683" s="207"/>
      <c r="N683" s="208"/>
      <c r="O683" s="208"/>
      <c r="P683" s="208"/>
      <c r="Q683" s="208"/>
      <c r="R683" s="208"/>
      <c r="S683" s="208"/>
      <c r="T683" s="209"/>
      <c r="AT683" s="210" t="s">
        <v>140</v>
      </c>
      <c r="AU683" s="210" t="s">
        <v>81</v>
      </c>
      <c r="AV683" s="14" t="s">
        <v>81</v>
      </c>
      <c r="AW683" s="14" t="s">
        <v>33</v>
      </c>
      <c r="AX683" s="14" t="s">
        <v>71</v>
      </c>
      <c r="AY683" s="210" t="s">
        <v>126</v>
      </c>
    </row>
    <row r="684" spans="1:65" s="14" customFormat="1" ht="11.25">
      <c r="B684" s="200"/>
      <c r="C684" s="201"/>
      <c r="D684" s="183" t="s">
        <v>140</v>
      </c>
      <c r="E684" s="202" t="s">
        <v>19</v>
      </c>
      <c r="F684" s="203" t="s">
        <v>912</v>
      </c>
      <c r="G684" s="201"/>
      <c r="H684" s="204">
        <v>15.3</v>
      </c>
      <c r="I684" s="205"/>
      <c r="J684" s="201"/>
      <c r="K684" s="201"/>
      <c r="L684" s="206"/>
      <c r="M684" s="207"/>
      <c r="N684" s="208"/>
      <c r="O684" s="208"/>
      <c r="P684" s="208"/>
      <c r="Q684" s="208"/>
      <c r="R684" s="208"/>
      <c r="S684" s="208"/>
      <c r="T684" s="209"/>
      <c r="AT684" s="210" t="s">
        <v>140</v>
      </c>
      <c r="AU684" s="210" t="s">
        <v>81</v>
      </c>
      <c r="AV684" s="14" t="s">
        <v>81</v>
      </c>
      <c r="AW684" s="14" t="s">
        <v>33</v>
      </c>
      <c r="AX684" s="14" t="s">
        <v>71</v>
      </c>
      <c r="AY684" s="210" t="s">
        <v>126</v>
      </c>
    </row>
    <row r="685" spans="1:65" s="13" customFormat="1" ht="11.25">
      <c r="B685" s="190"/>
      <c r="C685" s="191"/>
      <c r="D685" s="183" t="s">
        <v>140</v>
      </c>
      <c r="E685" s="192" t="s">
        <v>19</v>
      </c>
      <c r="F685" s="193" t="s">
        <v>199</v>
      </c>
      <c r="G685" s="191"/>
      <c r="H685" s="192" t="s">
        <v>19</v>
      </c>
      <c r="I685" s="194"/>
      <c r="J685" s="191"/>
      <c r="K685" s="191"/>
      <c r="L685" s="195"/>
      <c r="M685" s="196"/>
      <c r="N685" s="197"/>
      <c r="O685" s="197"/>
      <c r="P685" s="197"/>
      <c r="Q685" s="197"/>
      <c r="R685" s="197"/>
      <c r="S685" s="197"/>
      <c r="T685" s="198"/>
      <c r="AT685" s="199" t="s">
        <v>140</v>
      </c>
      <c r="AU685" s="199" t="s">
        <v>81</v>
      </c>
      <c r="AV685" s="13" t="s">
        <v>79</v>
      </c>
      <c r="AW685" s="13" t="s">
        <v>33</v>
      </c>
      <c r="AX685" s="13" t="s">
        <v>71</v>
      </c>
      <c r="AY685" s="199" t="s">
        <v>126</v>
      </c>
    </row>
    <row r="686" spans="1:65" s="14" customFormat="1" ht="22.5">
      <c r="B686" s="200"/>
      <c r="C686" s="201"/>
      <c r="D686" s="183" t="s">
        <v>140</v>
      </c>
      <c r="E686" s="202" t="s">
        <v>19</v>
      </c>
      <c r="F686" s="203" t="s">
        <v>913</v>
      </c>
      <c r="G686" s="201"/>
      <c r="H686" s="204">
        <v>170.16</v>
      </c>
      <c r="I686" s="205"/>
      <c r="J686" s="201"/>
      <c r="K686" s="201"/>
      <c r="L686" s="206"/>
      <c r="M686" s="207"/>
      <c r="N686" s="208"/>
      <c r="O686" s="208"/>
      <c r="P686" s="208"/>
      <c r="Q686" s="208"/>
      <c r="R686" s="208"/>
      <c r="S686" s="208"/>
      <c r="T686" s="209"/>
      <c r="AT686" s="210" t="s">
        <v>140</v>
      </c>
      <c r="AU686" s="210" t="s">
        <v>81</v>
      </c>
      <c r="AV686" s="14" t="s">
        <v>81</v>
      </c>
      <c r="AW686" s="14" t="s">
        <v>33</v>
      </c>
      <c r="AX686" s="14" t="s">
        <v>71</v>
      </c>
      <c r="AY686" s="210" t="s">
        <v>126</v>
      </c>
    </row>
    <row r="687" spans="1:65" s="14" customFormat="1" ht="11.25">
      <c r="B687" s="200"/>
      <c r="C687" s="201"/>
      <c r="D687" s="183" t="s">
        <v>140</v>
      </c>
      <c r="E687" s="202" t="s">
        <v>19</v>
      </c>
      <c r="F687" s="203" t="s">
        <v>201</v>
      </c>
      <c r="G687" s="201"/>
      <c r="H687" s="204">
        <v>5.76</v>
      </c>
      <c r="I687" s="205"/>
      <c r="J687" s="201"/>
      <c r="K687" s="201"/>
      <c r="L687" s="206"/>
      <c r="M687" s="207"/>
      <c r="N687" s="208"/>
      <c r="O687" s="208"/>
      <c r="P687" s="208"/>
      <c r="Q687" s="208"/>
      <c r="R687" s="208"/>
      <c r="S687" s="208"/>
      <c r="T687" s="209"/>
      <c r="AT687" s="210" t="s">
        <v>140</v>
      </c>
      <c r="AU687" s="210" t="s">
        <v>81</v>
      </c>
      <c r="AV687" s="14" t="s">
        <v>81</v>
      </c>
      <c r="AW687" s="14" t="s">
        <v>33</v>
      </c>
      <c r="AX687" s="14" t="s">
        <v>71</v>
      </c>
      <c r="AY687" s="210" t="s">
        <v>126</v>
      </c>
    </row>
    <row r="688" spans="1:65" s="15" customFormat="1" ht="11.25">
      <c r="B688" s="211"/>
      <c r="C688" s="212"/>
      <c r="D688" s="183" t="s">
        <v>140</v>
      </c>
      <c r="E688" s="213" t="s">
        <v>19</v>
      </c>
      <c r="F688" s="214" t="s">
        <v>145</v>
      </c>
      <c r="G688" s="212"/>
      <c r="H688" s="215">
        <v>379.601</v>
      </c>
      <c r="I688" s="216"/>
      <c r="J688" s="212"/>
      <c r="K688" s="212"/>
      <c r="L688" s="217"/>
      <c r="M688" s="218"/>
      <c r="N688" s="219"/>
      <c r="O688" s="219"/>
      <c r="P688" s="219"/>
      <c r="Q688" s="219"/>
      <c r="R688" s="219"/>
      <c r="S688" s="219"/>
      <c r="T688" s="220"/>
      <c r="AT688" s="221" t="s">
        <v>140</v>
      </c>
      <c r="AU688" s="221" t="s">
        <v>81</v>
      </c>
      <c r="AV688" s="15" t="s">
        <v>134</v>
      </c>
      <c r="AW688" s="15" t="s">
        <v>33</v>
      </c>
      <c r="AX688" s="15" t="s">
        <v>79</v>
      </c>
      <c r="AY688" s="221" t="s">
        <v>126</v>
      </c>
    </row>
    <row r="689" spans="1:65" s="2" customFormat="1" ht="24.2" customHeight="1">
      <c r="A689" s="35"/>
      <c r="B689" s="36"/>
      <c r="C689" s="170" t="s">
        <v>914</v>
      </c>
      <c r="D689" s="170" t="s">
        <v>129</v>
      </c>
      <c r="E689" s="171" t="s">
        <v>915</v>
      </c>
      <c r="F689" s="172" t="s">
        <v>916</v>
      </c>
      <c r="G689" s="173" t="s">
        <v>148</v>
      </c>
      <c r="H689" s="174">
        <v>379.601</v>
      </c>
      <c r="I689" s="175"/>
      <c r="J689" s="176">
        <f>ROUND(I689*H689,2)</f>
        <v>0</v>
      </c>
      <c r="K689" s="172" t="s">
        <v>133</v>
      </c>
      <c r="L689" s="40"/>
      <c r="M689" s="177" t="s">
        <v>19</v>
      </c>
      <c r="N689" s="178" t="s">
        <v>42</v>
      </c>
      <c r="O689" s="65"/>
      <c r="P689" s="179">
        <f>O689*H689</f>
        <v>0</v>
      </c>
      <c r="Q689" s="179">
        <v>0</v>
      </c>
      <c r="R689" s="179">
        <f>Q689*H689</f>
        <v>0</v>
      </c>
      <c r="S689" s="179">
        <v>0</v>
      </c>
      <c r="T689" s="180">
        <f>S689*H689</f>
        <v>0</v>
      </c>
      <c r="U689" s="35"/>
      <c r="V689" s="35"/>
      <c r="W689" s="35"/>
      <c r="X689" s="35"/>
      <c r="Y689" s="35"/>
      <c r="Z689" s="35"/>
      <c r="AA689" s="35"/>
      <c r="AB689" s="35"/>
      <c r="AC689" s="35"/>
      <c r="AD689" s="35"/>
      <c r="AE689" s="35"/>
      <c r="AR689" s="181" t="s">
        <v>266</v>
      </c>
      <c r="AT689" s="181" t="s">
        <v>129</v>
      </c>
      <c r="AU689" s="181" t="s">
        <v>81</v>
      </c>
      <c r="AY689" s="18" t="s">
        <v>126</v>
      </c>
      <c r="BE689" s="182">
        <f>IF(N689="základní",J689,0)</f>
        <v>0</v>
      </c>
      <c r="BF689" s="182">
        <f>IF(N689="snížená",J689,0)</f>
        <v>0</v>
      </c>
      <c r="BG689" s="182">
        <f>IF(N689="zákl. přenesená",J689,0)</f>
        <v>0</v>
      </c>
      <c r="BH689" s="182">
        <f>IF(N689="sníž. přenesená",J689,0)</f>
        <v>0</v>
      </c>
      <c r="BI689" s="182">
        <f>IF(N689="nulová",J689,0)</f>
        <v>0</v>
      </c>
      <c r="BJ689" s="18" t="s">
        <v>79</v>
      </c>
      <c r="BK689" s="182">
        <f>ROUND(I689*H689,2)</f>
        <v>0</v>
      </c>
      <c r="BL689" s="18" t="s">
        <v>266</v>
      </c>
      <c r="BM689" s="181" t="s">
        <v>917</v>
      </c>
    </row>
    <row r="690" spans="1:65" s="2" customFormat="1" ht="19.5">
      <c r="A690" s="35"/>
      <c r="B690" s="36"/>
      <c r="C690" s="37"/>
      <c r="D690" s="183" t="s">
        <v>136</v>
      </c>
      <c r="E690" s="37"/>
      <c r="F690" s="184" t="s">
        <v>918</v>
      </c>
      <c r="G690" s="37"/>
      <c r="H690" s="37"/>
      <c r="I690" s="185"/>
      <c r="J690" s="37"/>
      <c r="K690" s="37"/>
      <c r="L690" s="40"/>
      <c r="M690" s="186"/>
      <c r="N690" s="187"/>
      <c r="O690" s="65"/>
      <c r="P690" s="65"/>
      <c r="Q690" s="65"/>
      <c r="R690" s="65"/>
      <c r="S690" s="65"/>
      <c r="T690" s="66"/>
      <c r="U690" s="35"/>
      <c r="V690" s="35"/>
      <c r="W690" s="35"/>
      <c r="X690" s="35"/>
      <c r="Y690" s="35"/>
      <c r="Z690" s="35"/>
      <c r="AA690" s="35"/>
      <c r="AB690" s="35"/>
      <c r="AC690" s="35"/>
      <c r="AD690" s="35"/>
      <c r="AE690" s="35"/>
      <c r="AT690" s="18" t="s">
        <v>136</v>
      </c>
      <c r="AU690" s="18" t="s">
        <v>81</v>
      </c>
    </row>
    <row r="691" spans="1:65" s="2" customFormat="1" ht="11.25">
      <c r="A691" s="35"/>
      <c r="B691" s="36"/>
      <c r="C691" s="37"/>
      <c r="D691" s="188" t="s">
        <v>138</v>
      </c>
      <c r="E691" s="37"/>
      <c r="F691" s="189" t="s">
        <v>919</v>
      </c>
      <c r="G691" s="37"/>
      <c r="H691" s="37"/>
      <c r="I691" s="185"/>
      <c r="J691" s="37"/>
      <c r="K691" s="37"/>
      <c r="L691" s="40"/>
      <c r="M691" s="186"/>
      <c r="N691" s="187"/>
      <c r="O691" s="65"/>
      <c r="P691" s="65"/>
      <c r="Q691" s="65"/>
      <c r="R691" s="65"/>
      <c r="S691" s="65"/>
      <c r="T691" s="66"/>
      <c r="U691" s="35"/>
      <c r="V691" s="35"/>
      <c r="W691" s="35"/>
      <c r="X691" s="35"/>
      <c r="Y691" s="35"/>
      <c r="Z691" s="35"/>
      <c r="AA691" s="35"/>
      <c r="AB691" s="35"/>
      <c r="AC691" s="35"/>
      <c r="AD691" s="35"/>
      <c r="AE691" s="35"/>
      <c r="AT691" s="18" t="s">
        <v>138</v>
      </c>
      <c r="AU691" s="18" t="s">
        <v>81</v>
      </c>
    </row>
    <row r="692" spans="1:65" s="13" customFormat="1" ht="11.25">
      <c r="B692" s="190"/>
      <c r="C692" s="191"/>
      <c r="D692" s="183" t="s">
        <v>140</v>
      </c>
      <c r="E692" s="192" t="s">
        <v>19</v>
      </c>
      <c r="F692" s="193" t="s">
        <v>185</v>
      </c>
      <c r="G692" s="191"/>
      <c r="H692" s="192" t="s">
        <v>19</v>
      </c>
      <c r="I692" s="194"/>
      <c r="J692" s="191"/>
      <c r="K692" s="191"/>
      <c r="L692" s="195"/>
      <c r="M692" s="196"/>
      <c r="N692" s="197"/>
      <c r="O692" s="197"/>
      <c r="P692" s="197"/>
      <c r="Q692" s="197"/>
      <c r="R692" s="197"/>
      <c r="S692" s="197"/>
      <c r="T692" s="198"/>
      <c r="AT692" s="199" t="s">
        <v>140</v>
      </c>
      <c r="AU692" s="199" t="s">
        <v>81</v>
      </c>
      <c r="AV692" s="13" t="s">
        <v>79</v>
      </c>
      <c r="AW692" s="13" t="s">
        <v>33</v>
      </c>
      <c r="AX692" s="13" t="s">
        <v>71</v>
      </c>
      <c r="AY692" s="199" t="s">
        <v>126</v>
      </c>
    </row>
    <row r="693" spans="1:65" s="14" customFormat="1" ht="11.25">
      <c r="B693" s="200"/>
      <c r="C693" s="201"/>
      <c r="D693" s="183" t="s">
        <v>140</v>
      </c>
      <c r="E693" s="202" t="s">
        <v>19</v>
      </c>
      <c r="F693" s="203" t="s">
        <v>910</v>
      </c>
      <c r="G693" s="201"/>
      <c r="H693" s="204">
        <v>68.55</v>
      </c>
      <c r="I693" s="205"/>
      <c r="J693" s="201"/>
      <c r="K693" s="201"/>
      <c r="L693" s="206"/>
      <c r="M693" s="207"/>
      <c r="N693" s="208"/>
      <c r="O693" s="208"/>
      <c r="P693" s="208"/>
      <c r="Q693" s="208"/>
      <c r="R693" s="208"/>
      <c r="S693" s="208"/>
      <c r="T693" s="209"/>
      <c r="AT693" s="210" t="s">
        <v>140</v>
      </c>
      <c r="AU693" s="210" t="s">
        <v>81</v>
      </c>
      <c r="AV693" s="14" t="s">
        <v>81</v>
      </c>
      <c r="AW693" s="14" t="s">
        <v>33</v>
      </c>
      <c r="AX693" s="14" t="s">
        <v>71</v>
      </c>
      <c r="AY693" s="210" t="s">
        <v>126</v>
      </c>
    </row>
    <row r="694" spans="1:65" s="14" customFormat="1" ht="11.25">
      <c r="B694" s="200"/>
      <c r="C694" s="201"/>
      <c r="D694" s="183" t="s">
        <v>140</v>
      </c>
      <c r="E694" s="202" t="s">
        <v>19</v>
      </c>
      <c r="F694" s="203" t="s">
        <v>197</v>
      </c>
      <c r="G694" s="201"/>
      <c r="H694" s="204">
        <v>5.58</v>
      </c>
      <c r="I694" s="205"/>
      <c r="J694" s="201"/>
      <c r="K694" s="201"/>
      <c r="L694" s="206"/>
      <c r="M694" s="207"/>
      <c r="N694" s="208"/>
      <c r="O694" s="208"/>
      <c r="P694" s="208"/>
      <c r="Q694" s="208"/>
      <c r="R694" s="208"/>
      <c r="S694" s="208"/>
      <c r="T694" s="209"/>
      <c r="AT694" s="210" t="s">
        <v>140</v>
      </c>
      <c r="AU694" s="210" t="s">
        <v>81</v>
      </c>
      <c r="AV694" s="14" t="s">
        <v>81</v>
      </c>
      <c r="AW694" s="14" t="s">
        <v>33</v>
      </c>
      <c r="AX694" s="14" t="s">
        <v>71</v>
      </c>
      <c r="AY694" s="210" t="s">
        <v>126</v>
      </c>
    </row>
    <row r="695" spans="1:65" s="14" customFormat="1" ht="22.5">
      <c r="B695" s="200"/>
      <c r="C695" s="201"/>
      <c r="D695" s="183" t="s">
        <v>140</v>
      </c>
      <c r="E695" s="202" t="s">
        <v>19</v>
      </c>
      <c r="F695" s="203" t="s">
        <v>911</v>
      </c>
      <c r="G695" s="201"/>
      <c r="H695" s="204">
        <v>106.571</v>
      </c>
      <c r="I695" s="205"/>
      <c r="J695" s="201"/>
      <c r="K695" s="201"/>
      <c r="L695" s="206"/>
      <c r="M695" s="207"/>
      <c r="N695" s="208"/>
      <c r="O695" s="208"/>
      <c r="P695" s="208"/>
      <c r="Q695" s="208"/>
      <c r="R695" s="208"/>
      <c r="S695" s="208"/>
      <c r="T695" s="209"/>
      <c r="AT695" s="210" t="s">
        <v>140</v>
      </c>
      <c r="AU695" s="210" t="s">
        <v>81</v>
      </c>
      <c r="AV695" s="14" t="s">
        <v>81</v>
      </c>
      <c r="AW695" s="14" t="s">
        <v>33</v>
      </c>
      <c r="AX695" s="14" t="s">
        <v>71</v>
      </c>
      <c r="AY695" s="210" t="s">
        <v>126</v>
      </c>
    </row>
    <row r="696" spans="1:65" s="14" customFormat="1" ht="11.25">
      <c r="B696" s="200"/>
      <c r="C696" s="201"/>
      <c r="D696" s="183" t="s">
        <v>140</v>
      </c>
      <c r="E696" s="202" t="s">
        <v>19</v>
      </c>
      <c r="F696" s="203" t="s">
        <v>215</v>
      </c>
      <c r="G696" s="201"/>
      <c r="H696" s="204">
        <v>7.68</v>
      </c>
      <c r="I696" s="205"/>
      <c r="J696" s="201"/>
      <c r="K696" s="201"/>
      <c r="L696" s="206"/>
      <c r="M696" s="207"/>
      <c r="N696" s="208"/>
      <c r="O696" s="208"/>
      <c r="P696" s="208"/>
      <c r="Q696" s="208"/>
      <c r="R696" s="208"/>
      <c r="S696" s="208"/>
      <c r="T696" s="209"/>
      <c r="AT696" s="210" t="s">
        <v>140</v>
      </c>
      <c r="AU696" s="210" t="s">
        <v>81</v>
      </c>
      <c r="AV696" s="14" t="s">
        <v>81</v>
      </c>
      <c r="AW696" s="14" t="s">
        <v>33</v>
      </c>
      <c r="AX696" s="14" t="s">
        <v>71</v>
      </c>
      <c r="AY696" s="210" t="s">
        <v>126</v>
      </c>
    </row>
    <row r="697" spans="1:65" s="14" customFormat="1" ht="11.25">
      <c r="B697" s="200"/>
      <c r="C697" s="201"/>
      <c r="D697" s="183" t="s">
        <v>140</v>
      </c>
      <c r="E697" s="202" t="s">
        <v>19</v>
      </c>
      <c r="F697" s="203" t="s">
        <v>912</v>
      </c>
      <c r="G697" s="201"/>
      <c r="H697" s="204">
        <v>15.3</v>
      </c>
      <c r="I697" s="205"/>
      <c r="J697" s="201"/>
      <c r="K697" s="201"/>
      <c r="L697" s="206"/>
      <c r="M697" s="207"/>
      <c r="N697" s="208"/>
      <c r="O697" s="208"/>
      <c r="P697" s="208"/>
      <c r="Q697" s="208"/>
      <c r="R697" s="208"/>
      <c r="S697" s="208"/>
      <c r="T697" s="209"/>
      <c r="AT697" s="210" t="s">
        <v>140</v>
      </c>
      <c r="AU697" s="210" t="s">
        <v>81</v>
      </c>
      <c r="AV697" s="14" t="s">
        <v>81</v>
      </c>
      <c r="AW697" s="14" t="s">
        <v>33</v>
      </c>
      <c r="AX697" s="14" t="s">
        <v>71</v>
      </c>
      <c r="AY697" s="210" t="s">
        <v>126</v>
      </c>
    </row>
    <row r="698" spans="1:65" s="13" customFormat="1" ht="11.25">
      <c r="B698" s="190"/>
      <c r="C698" s="191"/>
      <c r="D698" s="183" t="s">
        <v>140</v>
      </c>
      <c r="E698" s="192" t="s">
        <v>19</v>
      </c>
      <c r="F698" s="193" t="s">
        <v>199</v>
      </c>
      <c r="G698" s="191"/>
      <c r="H698" s="192" t="s">
        <v>19</v>
      </c>
      <c r="I698" s="194"/>
      <c r="J698" s="191"/>
      <c r="K698" s="191"/>
      <c r="L698" s="195"/>
      <c r="M698" s="196"/>
      <c r="N698" s="197"/>
      <c r="O698" s="197"/>
      <c r="P698" s="197"/>
      <c r="Q698" s="197"/>
      <c r="R698" s="197"/>
      <c r="S698" s="197"/>
      <c r="T698" s="198"/>
      <c r="AT698" s="199" t="s">
        <v>140</v>
      </c>
      <c r="AU698" s="199" t="s">
        <v>81</v>
      </c>
      <c r="AV698" s="13" t="s">
        <v>79</v>
      </c>
      <c r="AW698" s="13" t="s">
        <v>33</v>
      </c>
      <c r="AX698" s="13" t="s">
        <v>71</v>
      </c>
      <c r="AY698" s="199" t="s">
        <v>126</v>
      </c>
    </row>
    <row r="699" spans="1:65" s="14" customFormat="1" ht="22.5">
      <c r="B699" s="200"/>
      <c r="C699" s="201"/>
      <c r="D699" s="183" t="s">
        <v>140</v>
      </c>
      <c r="E699" s="202" t="s">
        <v>19</v>
      </c>
      <c r="F699" s="203" t="s">
        <v>913</v>
      </c>
      <c r="G699" s="201"/>
      <c r="H699" s="204">
        <v>170.16</v>
      </c>
      <c r="I699" s="205"/>
      <c r="J699" s="201"/>
      <c r="K699" s="201"/>
      <c r="L699" s="206"/>
      <c r="M699" s="207"/>
      <c r="N699" s="208"/>
      <c r="O699" s="208"/>
      <c r="P699" s="208"/>
      <c r="Q699" s="208"/>
      <c r="R699" s="208"/>
      <c r="S699" s="208"/>
      <c r="T699" s="209"/>
      <c r="AT699" s="210" t="s">
        <v>140</v>
      </c>
      <c r="AU699" s="210" t="s">
        <v>81</v>
      </c>
      <c r="AV699" s="14" t="s">
        <v>81</v>
      </c>
      <c r="AW699" s="14" t="s">
        <v>33</v>
      </c>
      <c r="AX699" s="14" t="s">
        <v>71</v>
      </c>
      <c r="AY699" s="210" t="s">
        <v>126</v>
      </c>
    </row>
    <row r="700" spans="1:65" s="14" customFormat="1" ht="11.25">
      <c r="B700" s="200"/>
      <c r="C700" s="201"/>
      <c r="D700" s="183" t="s">
        <v>140</v>
      </c>
      <c r="E700" s="202" t="s">
        <v>19</v>
      </c>
      <c r="F700" s="203" t="s">
        <v>201</v>
      </c>
      <c r="G700" s="201"/>
      <c r="H700" s="204">
        <v>5.76</v>
      </c>
      <c r="I700" s="205"/>
      <c r="J700" s="201"/>
      <c r="K700" s="201"/>
      <c r="L700" s="206"/>
      <c r="M700" s="207"/>
      <c r="N700" s="208"/>
      <c r="O700" s="208"/>
      <c r="P700" s="208"/>
      <c r="Q700" s="208"/>
      <c r="R700" s="208"/>
      <c r="S700" s="208"/>
      <c r="T700" s="209"/>
      <c r="AT700" s="210" t="s">
        <v>140</v>
      </c>
      <c r="AU700" s="210" t="s">
        <v>81</v>
      </c>
      <c r="AV700" s="14" t="s">
        <v>81</v>
      </c>
      <c r="AW700" s="14" t="s">
        <v>33</v>
      </c>
      <c r="AX700" s="14" t="s">
        <v>71</v>
      </c>
      <c r="AY700" s="210" t="s">
        <v>126</v>
      </c>
    </row>
    <row r="701" spans="1:65" s="15" customFormat="1" ht="11.25">
      <c r="B701" s="211"/>
      <c r="C701" s="212"/>
      <c r="D701" s="183" t="s">
        <v>140</v>
      </c>
      <c r="E701" s="213" t="s">
        <v>19</v>
      </c>
      <c r="F701" s="214" t="s">
        <v>145</v>
      </c>
      <c r="G701" s="212"/>
      <c r="H701" s="215">
        <v>379.601</v>
      </c>
      <c r="I701" s="216"/>
      <c r="J701" s="212"/>
      <c r="K701" s="212"/>
      <c r="L701" s="217"/>
      <c r="M701" s="218"/>
      <c r="N701" s="219"/>
      <c r="O701" s="219"/>
      <c r="P701" s="219"/>
      <c r="Q701" s="219"/>
      <c r="R701" s="219"/>
      <c r="S701" s="219"/>
      <c r="T701" s="220"/>
      <c r="AT701" s="221" t="s">
        <v>140</v>
      </c>
      <c r="AU701" s="221" t="s">
        <v>81</v>
      </c>
      <c r="AV701" s="15" t="s">
        <v>134</v>
      </c>
      <c r="AW701" s="15" t="s">
        <v>33</v>
      </c>
      <c r="AX701" s="15" t="s">
        <v>79</v>
      </c>
      <c r="AY701" s="221" t="s">
        <v>126</v>
      </c>
    </row>
    <row r="702" spans="1:65" s="2" customFormat="1" ht="16.5" customHeight="1">
      <c r="A702" s="35"/>
      <c r="B702" s="36"/>
      <c r="C702" s="170" t="s">
        <v>920</v>
      </c>
      <c r="D702" s="170" t="s">
        <v>129</v>
      </c>
      <c r="E702" s="171" t="s">
        <v>921</v>
      </c>
      <c r="F702" s="172" t="s">
        <v>922</v>
      </c>
      <c r="G702" s="173" t="s">
        <v>148</v>
      </c>
      <c r="H702" s="174">
        <v>114.16</v>
      </c>
      <c r="I702" s="175"/>
      <c r="J702" s="176">
        <f>ROUND(I702*H702,2)</f>
        <v>0</v>
      </c>
      <c r="K702" s="172" t="s">
        <v>133</v>
      </c>
      <c r="L702" s="40"/>
      <c r="M702" s="177" t="s">
        <v>19</v>
      </c>
      <c r="N702" s="178" t="s">
        <v>42</v>
      </c>
      <c r="O702" s="65"/>
      <c r="P702" s="179">
        <f>O702*H702</f>
        <v>0</v>
      </c>
      <c r="Q702" s="179">
        <v>0</v>
      </c>
      <c r="R702" s="179">
        <f>Q702*H702</f>
        <v>0</v>
      </c>
      <c r="S702" s="179">
        <v>0</v>
      </c>
      <c r="T702" s="180">
        <f>S702*H702</f>
        <v>0</v>
      </c>
      <c r="U702" s="35"/>
      <c r="V702" s="35"/>
      <c r="W702" s="35"/>
      <c r="X702" s="35"/>
      <c r="Y702" s="35"/>
      <c r="Z702" s="35"/>
      <c r="AA702" s="35"/>
      <c r="AB702" s="35"/>
      <c r="AC702" s="35"/>
      <c r="AD702" s="35"/>
      <c r="AE702" s="35"/>
      <c r="AR702" s="181" t="s">
        <v>266</v>
      </c>
      <c r="AT702" s="181" t="s">
        <v>129</v>
      </c>
      <c r="AU702" s="181" t="s">
        <v>81</v>
      </c>
      <c r="AY702" s="18" t="s">
        <v>126</v>
      </c>
      <c r="BE702" s="182">
        <f>IF(N702="základní",J702,0)</f>
        <v>0</v>
      </c>
      <c r="BF702" s="182">
        <f>IF(N702="snížená",J702,0)</f>
        <v>0</v>
      </c>
      <c r="BG702" s="182">
        <f>IF(N702="zákl. přenesená",J702,0)</f>
        <v>0</v>
      </c>
      <c r="BH702" s="182">
        <f>IF(N702="sníž. přenesená",J702,0)</f>
        <v>0</v>
      </c>
      <c r="BI702" s="182">
        <f>IF(N702="nulová",J702,0)</f>
        <v>0</v>
      </c>
      <c r="BJ702" s="18" t="s">
        <v>79</v>
      </c>
      <c r="BK702" s="182">
        <f>ROUND(I702*H702,2)</f>
        <v>0</v>
      </c>
      <c r="BL702" s="18" t="s">
        <v>266</v>
      </c>
      <c r="BM702" s="181" t="s">
        <v>923</v>
      </c>
    </row>
    <row r="703" spans="1:65" s="2" customFormat="1" ht="19.5">
      <c r="A703" s="35"/>
      <c r="B703" s="36"/>
      <c r="C703" s="37"/>
      <c r="D703" s="183" t="s">
        <v>136</v>
      </c>
      <c r="E703" s="37"/>
      <c r="F703" s="184" t="s">
        <v>924</v>
      </c>
      <c r="G703" s="37"/>
      <c r="H703" s="37"/>
      <c r="I703" s="185"/>
      <c r="J703" s="37"/>
      <c r="K703" s="37"/>
      <c r="L703" s="40"/>
      <c r="M703" s="186"/>
      <c r="N703" s="187"/>
      <c r="O703" s="65"/>
      <c r="P703" s="65"/>
      <c r="Q703" s="65"/>
      <c r="R703" s="65"/>
      <c r="S703" s="65"/>
      <c r="T703" s="66"/>
      <c r="U703" s="35"/>
      <c r="V703" s="35"/>
      <c r="W703" s="35"/>
      <c r="X703" s="35"/>
      <c r="Y703" s="35"/>
      <c r="Z703" s="35"/>
      <c r="AA703" s="35"/>
      <c r="AB703" s="35"/>
      <c r="AC703" s="35"/>
      <c r="AD703" s="35"/>
      <c r="AE703" s="35"/>
      <c r="AT703" s="18" t="s">
        <v>136</v>
      </c>
      <c r="AU703" s="18" t="s">
        <v>81</v>
      </c>
    </row>
    <row r="704" spans="1:65" s="2" customFormat="1" ht="11.25">
      <c r="A704" s="35"/>
      <c r="B704" s="36"/>
      <c r="C704" s="37"/>
      <c r="D704" s="188" t="s">
        <v>138</v>
      </c>
      <c r="E704" s="37"/>
      <c r="F704" s="189" t="s">
        <v>925</v>
      </c>
      <c r="G704" s="37"/>
      <c r="H704" s="37"/>
      <c r="I704" s="185"/>
      <c r="J704" s="37"/>
      <c r="K704" s="37"/>
      <c r="L704" s="40"/>
      <c r="M704" s="186"/>
      <c r="N704" s="187"/>
      <c r="O704" s="65"/>
      <c r="P704" s="65"/>
      <c r="Q704" s="65"/>
      <c r="R704" s="65"/>
      <c r="S704" s="65"/>
      <c r="T704" s="66"/>
      <c r="U704" s="35"/>
      <c r="V704" s="35"/>
      <c r="W704" s="35"/>
      <c r="X704" s="35"/>
      <c r="Y704" s="35"/>
      <c r="Z704" s="35"/>
      <c r="AA704" s="35"/>
      <c r="AB704" s="35"/>
      <c r="AC704" s="35"/>
      <c r="AD704" s="35"/>
      <c r="AE704" s="35"/>
      <c r="AT704" s="18" t="s">
        <v>138</v>
      </c>
      <c r="AU704" s="18" t="s">
        <v>81</v>
      </c>
    </row>
    <row r="705" spans="1:65" s="13" customFormat="1" ht="11.25">
      <c r="B705" s="190"/>
      <c r="C705" s="191"/>
      <c r="D705" s="183" t="s">
        <v>140</v>
      </c>
      <c r="E705" s="192" t="s">
        <v>19</v>
      </c>
      <c r="F705" s="193" t="s">
        <v>185</v>
      </c>
      <c r="G705" s="191"/>
      <c r="H705" s="192" t="s">
        <v>19</v>
      </c>
      <c r="I705" s="194"/>
      <c r="J705" s="191"/>
      <c r="K705" s="191"/>
      <c r="L705" s="195"/>
      <c r="M705" s="196"/>
      <c r="N705" s="197"/>
      <c r="O705" s="197"/>
      <c r="P705" s="197"/>
      <c r="Q705" s="197"/>
      <c r="R705" s="197"/>
      <c r="S705" s="197"/>
      <c r="T705" s="198"/>
      <c r="AT705" s="199" t="s">
        <v>140</v>
      </c>
      <c r="AU705" s="199" t="s">
        <v>81</v>
      </c>
      <c r="AV705" s="13" t="s">
        <v>79</v>
      </c>
      <c r="AW705" s="13" t="s">
        <v>33</v>
      </c>
      <c r="AX705" s="13" t="s">
        <v>71</v>
      </c>
      <c r="AY705" s="199" t="s">
        <v>126</v>
      </c>
    </row>
    <row r="706" spans="1:65" s="14" customFormat="1" ht="11.25">
      <c r="B706" s="200"/>
      <c r="C706" s="201"/>
      <c r="D706" s="183" t="s">
        <v>140</v>
      </c>
      <c r="E706" s="202" t="s">
        <v>19</v>
      </c>
      <c r="F706" s="203" t="s">
        <v>186</v>
      </c>
      <c r="G706" s="201"/>
      <c r="H706" s="204">
        <v>18.64</v>
      </c>
      <c r="I706" s="205"/>
      <c r="J706" s="201"/>
      <c r="K706" s="201"/>
      <c r="L706" s="206"/>
      <c r="M706" s="207"/>
      <c r="N706" s="208"/>
      <c r="O706" s="208"/>
      <c r="P706" s="208"/>
      <c r="Q706" s="208"/>
      <c r="R706" s="208"/>
      <c r="S706" s="208"/>
      <c r="T706" s="209"/>
      <c r="AT706" s="210" t="s">
        <v>140</v>
      </c>
      <c r="AU706" s="210" t="s">
        <v>81</v>
      </c>
      <c r="AV706" s="14" t="s">
        <v>81</v>
      </c>
      <c r="AW706" s="14" t="s">
        <v>33</v>
      </c>
      <c r="AX706" s="14" t="s">
        <v>71</v>
      </c>
      <c r="AY706" s="210" t="s">
        <v>126</v>
      </c>
    </row>
    <row r="707" spans="1:65" s="14" customFormat="1" ht="11.25">
      <c r="B707" s="200"/>
      <c r="C707" s="201"/>
      <c r="D707" s="183" t="s">
        <v>140</v>
      </c>
      <c r="E707" s="202" t="s">
        <v>19</v>
      </c>
      <c r="F707" s="203" t="s">
        <v>187</v>
      </c>
      <c r="G707" s="201"/>
      <c r="H707" s="204">
        <v>38.799999999999997</v>
      </c>
      <c r="I707" s="205"/>
      <c r="J707" s="201"/>
      <c r="K707" s="201"/>
      <c r="L707" s="206"/>
      <c r="M707" s="207"/>
      <c r="N707" s="208"/>
      <c r="O707" s="208"/>
      <c r="P707" s="208"/>
      <c r="Q707" s="208"/>
      <c r="R707" s="208"/>
      <c r="S707" s="208"/>
      <c r="T707" s="209"/>
      <c r="AT707" s="210" t="s">
        <v>140</v>
      </c>
      <c r="AU707" s="210" t="s">
        <v>81</v>
      </c>
      <c r="AV707" s="14" t="s">
        <v>81</v>
      </c>
      <c r="AW707" s="14" t="s">
        <v>33</v>
      </c>
      <c r="AX707" s="14" t="s">
        <v>71</v>
      </c>
      <c r="AY707" s="210" t="s">
        <v>126</v>
      </c>
    </row>
    <row r="708" spans="1:65" s="14" customFormat="1" ht="11.25">
      <c r="B708" s="200"/>
      <c r="C708" s="201"/>
      <c r="D708" s="183" t="s">
        <v>140</v>
      </c>
      <c r="E708" s="202" t="s">
        <v>19</v>
      </c>
      <c r="F708" s="203" t="s">
        <v>188</v>
      </c>
      <c r="G708" s="201"/>
      <c r="H708" s="204">
        <v>2.1</v>
      </c>
      <c r="I708" s="205"/>
      <c r="J708" s="201"/>
      <c r="K708" s="201"/>
      <c r="L708" s="206"/>
      <c r="M708" s="207"/>
      <c r="N708" s="208"/>
      <c r="O708" s="208"/>
      <c r="P708" s="208"/>
      <c r="Q708" s="208"/>
      <c r="R708" s="208"/>
      <c r="S708" s="208"/>
      <c r="T708" s="209"/>
      <c r="AT708" s="210" t="s">
        <v>140</v>
      </c>
      <c r="AU708" s="210" t="s">
        <v>81</v>
      </c>
      <c r="AV708" s="14" t="s">
        <v>81</v>
      </c>
      <c r="AW708" s="14" t="s">
        <v>33</v>
      </c>
      <c r="AX708" s="14" t="s">
        <v>71</v>
      </c>
      <c r="AY708" s="210" t="s">
        <v>126</v>
      </c>
    </row>
    <row r="709" spans="1:65" s="14" customFormat="1" ht="11.25">
      <c r="B709" s="200"/>
      <c r="C709" s="201"/>
      <c r="D709" s="183" t="s">
        <v>140</v>
      </c>
      <c r="E709" s="202" t="s">
        <v>19</v>
      </c>
      <c r="F709" s="203" t="s">
        <v>189</v>
      </c>
      <c r="G709" s="201"/>
      <c r="H709" s="204">
        <v>54.62</v>
      </c>
      <c r="I709" s="205"/>
      <c r="J709" s="201"/>
      <c r="K709" s="201"/>
      <c r="L709" s="206"/>
      <c r="M709" s="207"/>
      <c r="N709" s="208"/>
      <c r="O709" s="208"/>
      <c r="P709" s="208"/>
      <c r="Q709" s="208"/>
      <c r="R709" s="208"/>
      <c r="S709" s="208"/>
      <c r="T709" s="209"/>
      <c r="AT709" s="210" t="s">
        <v>140</v>
      </c>
      <c r="AU709" s="210" t="s">
        <v>81</v>
      </c>
      <c r="AV709" s="14" t="s">
        <v>81</v>
      </c>
      <c r="AW709" s="14" t="s">
        <v>33</v>
      </c>
      <c r="AX709" s="14" t="s">
        <v>71</v>
      </c>
      <c r="AY709" s="210" t="s">
        <v>126</v>
      </c>
    </row>
    <row r="710" spans="1:65" s="15" customFormat="1" ht="11.25">
      <c r="B710" s="211"/>
      <c r="C710" s="212"/>
      <c r="D710" s="183" t="s">
        <v>140</v>
      </c>
      <c r="E710" s="213" t="s">
        <v>19</v>
      </c>
      <c r="F710" s="214" t="s">
        <v>145</v>
      </c>
      <c r="G710" s="212"/>
      <c r="H710" s="215">
        <v>114.16</v>
      </c>
      <c r="I710" s="216"/>
      <c r="J710" s="212"/>
      <c r="K710" s="212"/>
      <c r="L710" s="217"/>
      <c r="M710" s="218"/>
      <c r="N710" s="219"/>
      <c r="O710" s="219"/>
      <c r="P710" s="219"/>
      <c r="Q710" s="219"/>
      <c r="R710" s="219"/>
      <c r="S710" s="219"/>
      <c r="T710" s="220"/>
      <c r="AT710" s="221" t="s">
        <v>140</v>
      </c>
      <c r="AU710" s="221" t="s">
        <v>81</v>
      </c>
      <c r="AV710" s="15" t="s">
        <v>134</v>
      </c>
      <c r="AW710" s="15" t="s">
        <v>33</v>
      </c>
      <c r="AX710" s="15" t="s">
        <v>79</v>
      </c>
      <c r="AY710" s="221" t="s">
        <v>126</v>
      </c>
    </row>
    <row r="711" spans="1:65" s="2" customFormat="1" ht="21.75" customHeight="1">
      <c r="A711" s="35"/>
      <c r="B711" s="36"/>
      <c r="C711" s="170" t="s">
        <v>926</v>
      </c>
      <c r="D711" s="170" t="s">
        <v>129</v>
      </c>
      <c r="E711" s="171" t="s">
        <v>927</v>
      </c>
      <c r="F711" s="172" t="s">
        <v>928</v>
      </c>
      <c r="G711" s="173" t="s">
        <v>148</v>
      </c>
      <c r="H711" s="174">
        <v>95.4</v>
      </c>
      <c r="I711" s="175"/>
      <c r="J711" s="176">
        <f>ROUND(I711*H711,2)</f>
        <v>0</v>
      </c>
      <c r="K711" s="172" t="s">
        <v>133</v>
      </c>
      <c r="L711" s="40"/>
      <c r="M711" s="177" t="s">
        <v>19</v>
      </c>
      <c r="N711" s="178" t="s">
        <v>42</v>
      </c>
      <c r="O711" s="65"/>
      <c r="P711" s="179">
        <f>O711*H711</f>
        <v>0</v>
      </c>
      <c r="Q711" s="179">
        <v>0</v>
      </c>
      <c r="R711" s="179">
        <f>Q711*H711</f>
        <v>0</v>
      </c>
      <c r="S711" s="179">
        <v>0</v>
      </c>
      <c r="T711" s="180">
        <f>S711*H711</f>
        <v>0</v>
      </c>
      <c r="U711" s="35"/>
      <c r="V711" s="35"/>
      <c r="W711" s="35"/>
      <c r="X711" s="35"/>
      <c r="Y711" s="35"/>
      <c r="Z711" s="35"/>
      <c r="AA711" s="35"/>
      <c r="AB711" s="35"/>
      <c r="AC711" s="35"/>
      <c r="AD711" s="35"/>
      <c r="AE711" s="35"/>
      <c r="AR711" s="181" t="s">
        <v>266</v>
      </c>
      <c r="AT711" s="181" t="s">
        <v>129</v>
      </c>
      <c r="AU711" s="181" t="s">
        <v>81</v>
      </c>
      <c r="AY711" s="18" t="s">
        <v>126</v>
      </c>
      <c r="BE711" s="182">
        <f>IF(N711="základní",J711,0)</f>
        <v>0</v>
      </c>
      <c r="BF711" s="182">
        <f>IF(N711="snížená",J711,0)</f>
        <v>0</v>
      </c>
      <c r="BG711" s="182">
        <f>IF(N711="zákl. přenesená",J711,0)</f>
        <v>0</v>
      </c>
      <c r="BH711" s="182">
        <f>IF(N711="sníž. přenesená",J711,0)</f>
        <v>0</v>
      </c>
      <c r="BI711" s="182">
        <f>IF(N711="nulová",J711,0)</f>
        <v>0</v>
      </c>
      <c r="BJ711" s="18" t="s">
        <v>79</v>
      </c>
      <c r="BK711" s="182">
        <f>ROUND(I711*H711,2)</f>
        <v>0</v>
      </c>
      <c r="BL711" s="18" t="s">
        <v>266</v>
      </c>
      <c r="BM711" s="181" t="s">
        <v>929</v>
      </c>
    </row>
    <row r="712" spans="1:65" s="2" customFormat="1" ht="29.25">
      <c r="A712" s="35"/>
      <c r="B712" s="36"/>
      <c r="C712" s="37"/>
      <c r="D712" s="183" t="s">
        <v>136</v>
      </c>
      <c r="E712" s="37"/>
      <c r="F712" s="184" t="s">
        <v>930</v>
      </c>
      <c r="G712" s="37"/>
      <c r="H712" s="37"/>
      <c r="I712" s="185"/>
      <c r="J712" s="37"/>
      <c r="K712" s="37"/>
      <c r="L712" s="40"/>
      <c r="M712" s="186"/>
      <c r="N712" s="187"/>
      <c r="O712" s="65"/>
      <c r="P712" s="65"/>
      <c r="Q712" s="65"/>
      <c r="R712" s="65"/>
      <c r="S712" s="65"/>
      <c r="T712" s="66"/>
      <c r="U712" s="35"/>
      <c r="V712" s="35"/>
      <c r="W712" s="35"/>
      <c r="X712" s="35"/>
      <c r="Y712" s="35"/>
      <c r="Z712" s="35"/>
      <c r="AA712" s="35"/>
      <c r="AB712" s="35"/>
      <c r="AC712" s="35"/>
      <c r="AD712" s="35"/>
      <c r="AE712" s="35"/>
      <c r="AT712" s="18" t="s">
        <v>136</v>
      </c>
      <c r="AU712" s="18" t="s">
        <v>81</v>
      </c>
    </row>
    <row r="713" spans="1:65" s="2" customFormat="1" ht="11.25">
      <c r="A713" s="35"/>
      <c r="B713" s="36"/>
      <c r="C713" s="37"/>
      <c r="D713" s="188" t="s">
        <v>138</v>
      </c>
      <c r="E713" s="37"/>
      <c r="F713" s="189" t="s">
        <v>931</v>
      </c>
      <c r="G713" s="37"/>
      <c r="H713" s="37"/>
      <c r="I713" s="185"/>
      <c r="J713" s="37"/>
      <c r="K713" s="37"/>
      <c r="L713" s="40"/>
      <c r="M713" s="186"/>
      <c r="N713" s="187"/>
      <c r="O713" s="65"/>
      <c r="P713" s="65"/>
      <c r="Q713" s="65"/>
      <c r="R713" s="65"/>
      <c r="S713" s="65"/>
      <c r="T713" s="66"/>
      <c r="U713" s="35"/>
      <c r="V713" s="35"/>
      <c r="W713" s="35"/>
      <c r="X713" s="35"/>
      <c r="Y713" s="35"/>
      <c r="Z713" s="35"/>
      <c r="AA713" s="35"/>
      <c r="AB713" s="35"/>
      <c r="AC713" s="35"/>
      <c r="AD713" s="35"/>
      <c r="AE713" s="35"/>
      <c r="AT713" s="18" t="s">
        <v>138</v>
      </c>
      <c r="AU713" s="18" t="s">
        <v>81</v>
      </c>
    </row>
    <row r="714" spans="1:65" s="13" customFormat="1" ht="11.25">
      <c r="B714" s="190"/>
      <c r="C714" s="191"/>
      <c r="D714" s="183" t="s">
        <v>140</v>
      </c>
      <c r="E714" s="192" t="s">
        <v>19</v>
      </c>
      <c r="F714" s="193" t="s">
        <v>185</v>
      </c>
      <c r="G714" s="191"/>
      <c r="H714" s="192" t="s">
        <v>19</v>
      </c>
      <c r="I714" s="194"/>
      <c r="J714" s="191"/>
      <c r="K714" s="191"/>
      <c r="L714" s="195"/>
      <c r="M714" s="196"/>
      <c r="N714" s="197"/>
      <c r="O714" s="197"/>
      <c r="P714" s="197"/>
      <c r="Q714" s="197"/>
      <c r="R714" s="197"/>
      <c r="S714" s="197"/>
      <c r="T714" s="198"/>
      <c r="AT714" s="199" t="s">
        <v>140</v>
      </c>
      <c r="AU714" s="199" t="s">
        <v>81</v>
      </c>
      <c r="AV714" s="13" t="s">
        <v>79</v>
      </c>
      <c r="AW714" s="13" t="s">
        <v>33</v>
      </c>
      <c r="AX714" s="13" t="s">
        <v>71</v>
      </c>
      <c r="AY714" s="199" t="s">
        <v>126</v>
      </c>
    </row>
    <row r="715" spans="1:65" s="14" customFormat="1" ht="11.25">
      <c r="B715" s="200"/>
      <c r="C715" s="201"/>
      <c r="D715" s="183" t="s">
        <v>140</v>
      </c>
      <c r="E715" s="202" t="s">
        <v>19</v>
      </c>
      <c r="F715" s="203" t="s">
        <v>208</v>
      </c>
      <c r="G715" s="201"/>
      <c r="H715" s="204">
        <v>95.4</v>
      </c>
      <c r="I715" s="205"/>
      <c r="J715" s="201"/>
      <c r="K715" s="201"/>
      <c r="L715" s="206"/>
      <c r="M715" s="207"/>
      <c r="N715" s="208"/>
      <c r="O715" s="208"/>
      <c r="P715" s="208"/>
      <c r="Q715" s="208"/>
      <c r="R715" s="208"/>
      <c r="S715" s="208"/>
      <c r="T715" s="209"/>
      <c r="AT715" s="210" t="s">
        <v>140</v>
      </c>
      <c r="AU715" s="210" t="s">
        <v>81</v>
      </c>
      <c r="AV715" s="14" t="s">
        <v>81</v>
      </c>
      <c r="AW715" s="14" t="s">
        <v>33</v>
      </c>
      <c r="AX715" s="14" t="s">
        <v>79</v>
      </c>
      <c r="AY715" s="210" t="s">
        <v>126</v>
      </c>
    </row>
    <row r="716" spans="1:65" s="2" customFormat="1" ht="16.5" customHeight="1">
      <c r="A716" s="35"/>
      <c r="B716" s="36"/>
      <c r="C716" s="222" t="s">
        <v>932</v>
      </c>
      <c r="D716" s="222" t="s">
        <v>276</v>
      </c>
      <c r="E716" s="223" t="s">
        <v>933</v>
      </c>
      <c r="F716" s="224" t="s">
        <v>934</v>
      </c>
      <c r="G716" s="225" t="s">
        <v>148</v>
      </c>
      <c r="H716" s="226">
        <v>220.03800000000001</v>
      </c>
      <c r="I716" s="227"/>
      <c r="J716" s="228">
        <f>ROUND(I716*H716,2)</f>
        <v>0</v>
      </c>
      <c r="K716" s="224" t="s">
        <v>133</v>
      </c>
      <c r="L716" s="229"/>
      <c r="M716" s="230" t="s">
        <v>19</v>
      </c>
      <c r="N716" s="231" t="s">
        <v>42</v>
      </c>
      <c r="O716" s="65"/>
      <c r="P716" s="179">
        <f>O716*H716</f>
        <v>0</v>
      </c>
      <c r="Q716" s="179">
        <v>0</v>
      </c>
      <c r="R716" s="179">
        <f>Q716*H716</f>
        <v>0</v>
      </c>
      <c r="S716" s="179">
        <v>0</v>
      </c>
      <c r="T716" s="180">
        <f>S716*H716</f>
        <v>0</v>
      </c>
      <c r="U716" s="35"/>
      <c r="V716" s="35"/>
      <c r="W716" s="35"/>
      <c r="X716" s="35"/>
      <c r="Y716" s="35"/>
      <c r="Z716" s="35"/>
      <c r="AA716" s="35"/>
      <c r="AB716" s="35"/>
      <c r="AC716" s="35"/>
      <c r="AD716" s="35"/>
      <c r="AE716" s="35"/>
      <c r="AR716" s="181" t="s">
        <v>386</v>
      </c>
      <c r="AT716" s="181" t="s">
        <v>276</v>
      </c>
      <c r="AU716" s="181" t="s">
        <v>81</v>
      </c>
      <c r="AY716" s="18" t="s">
        <v>126</v>
      </c>
      <c r="BE716" s="182">
        <f>IF(N716="základní",J716,0)</f>
        <v>0</v>
      </c>
      <c r="BF716" s="182">
        <f>IF(N716="snížená",J716,0)</f>
        <v>0</v>
      </c>
      <c r="BG716" s="182">
        <f>IF(N716="zákl. přenesená",J716,0)</f>
        <v>0</v>
      </c>
      <c r="BH716" s="182">
        <f>IF(N716="sníž. přenesená",J716,0)</f>
        <v>0</v>
      </c>
      <c r="BI716" s="182">
        <f>IF(N716="nulová",J716,0)</f>
        <v>0</v>
      </c>
      <c r="BJ716" s="18" t="s">
        <v>79</v>
      </c>
      <c r="BK716" s="182">
        <f>ROUND(I716*H716,2)</f>
        <v>0</v>
      </c>
      <c r="BL716" s="18" t="s">
        <v>266</v>
      </c>
      <c r="BM716" s="181" t="s">
        <v>935</v>
      </c>
    </row>
    <row r="717" spans="1:65" s="2" customFormat="1" ht="11.25">
      <c r="A717" s="35"/>
      <c r="B717" s="36"/>
      <c r="C717" s="37"/>
      <c r="D717" s="183" t="s">
        <v>136</v>
      </c>
      <c r="E717" s="37"/>
      <c r="F717" s="184" t="s">
        <v>934</v>
      </c>
      <c r="G717" s="37"/>
      <c r="H717" s="37"/>
      <c r="I717" s="185"/>
      <c r="J717" s="37"/>
      <c r="K717" s="37"/>
      <c r="L717" s="40"/>
      <c r="M717" s="186"/>
      <c r="N717" s="187"/>
      <c r="O717" s="65"/>
      <c r="P717" s="65"/>
      <c r="Q717" s="65"/>
      <c r="R717" s="65"/>
      <c r="S717" s="65"/>
      <c r="T717" s="66"/>
      <c r="U717" s="35"/>
      <c r="V717" s="35"/>
      <c r="W717" s="35"/>
      <c r="X717" s="35"/>
      <c r="Y717" s="35"/>
      <c r="Z717" s="35"/>
      <c r="AA717" s="35"/>
      <c r="AB717" s="35"/>
      <c r="AC717" s="35"/>
      <c r="AD717" s="35"/>
      <c r="AE717" s="35"/>
      <c r="AT717" s="18" t="s">
        <v>136</v>
      </c>
      <c r="AU717" s="18" t="s">
        <v>81</v>
      </c>
    </row>
    <row r="718" spans="1:65" s="13" customFormat="1" ht="11.25">
      <c r="B718" s="190"/>
      <c r="C718" s="191"/>
      <c r="D718" s="183" t="s">
        <v>140</v>
      </c>
      <c r="E718" s="192" t="s">
        <v>19</v>
      </c>
      <c r="F718" s="193" t="s">
        <v>936</v>
      </c>
      <c r="G718" s="191"/>
      <c r="H718" s="192" t="s">
        <v>19</v>
      </c>
      <c r="I718" s="194"/>
      <c r="J718" s="191"/>
      <c r="K718" s="191"/>
      <c r="L718" s="195"/>
      <c r="M718" s="196"/>
      <c r="N718" s="197"/>
      <c r="O718" s="197"/>
      <c r="P718" s="197"/>
      <c r="Q718" s="197"/>
      <c r="R718" s="197"/>
      <c r="S718" s="197"/>
      <c r="T718" s="198"/>
      <c r="AT718" s="199" t="s">
        <v>140</v>
      </c>
      <c r="AU718" s="199" t="s">
        <v>81</v>
      </c>
      <c r="AV718" s="13" t="s">
        <v>79</v>
      </c>
      <c r="AW718" s="13" t="s">
        <v>33</v>
      </c>
      <c r="AX718" s="13" t="s">
        <v>71</v>
      </c>
      <c r="AY718" s="199" t="s">
        <v>126</v>
      </c>
    </row>
    <row r="719" spans="1:65" s="14" customFormat="1" ht="11.25">
      <c r="B719" s="200"/>
      <c r="C719" s="201"/>
      <c r="D719" s="183" t="s">
        <v>140</v>
      </c>
      <c r="E719" s="202" t="s">
        <v>19</v>
      </c>
      <c r="F719" s="203" t="s">
        <v>937</v>
      </c>
      <c r="G719" s="201"/>
      <c r="H719" s="204">
        <v>209.56</v>
      </c>
      <c r="I719" s="205"/>
      <c r="J719" s="201"/>
      <c r="K719" s="201"/>
      <c r="L719" s="206"/>
      <c r="M719" s="207"/>
      <c r="N719" s="208"/>
      <c r="O719" s="208"/>
      <c r="P719" s="208"/>
      <c r="Q719" s="208"/>
      <c r="R719" s="208"/>
      <c r="S719" s="208"/>
      <c r="T719" s="209"/>
      <c r="AT719" s="210" t="s">
        <v>140</v>
      </c>
      <c r="AU719" s="210" t="s">
        <v>81</v>
      </c>
      <c r="AV719" s="14" t="s">
        <v>81</v>
      </c>
      <c r="AW719" s="14" t="s">
        <v>33</v>
      </c>
      <c r="AX719" s="14" t="s">
        <v>79</v>
      </c>
      <c r="AY719" s="210" t="s">
        <v>126</v>
      </c>
    </row>
    <row r="720" spans="1:65" s="14" customFormat="1" ht="11.25">
      <c r="B720" s="200"/>
      <c r="C720" s="201"/>
      <c r="D720" s="183" t="s">
        <v>140</v>
      </c>
      <c r="E720" s="201"/>
      <c r="F720" s="203" t="s">
        <v>938</v>
      </c>
      <c r="G720" s="201"/>
      <c r="H720" s="204">
        <v>220.03800000000001</v>
      </c>
      <c r="I720" s="205"/>
      <c r="J720" s="201"/>
      <c r="K720" s="201"/>
      <c r="L720" s="206"/>
      <c r="M720" s="207"/>
      <c r="N720" s="208"/>
      <c r="O720" s="208"/>
      <c r="P720" s="208"/>
      <c r="Q720" s="208"/>
      <c r="R720" s="208"/>
      <c r="S720" s="208"/>
      <c r="T720" s="209"/>
      <c r="AT720" s="210" t="s">
        <v>140</v>
      </c>
      <c r="AU720" s="210" t="s">
        <v>81</v>
      </c>
      <c r="AV720" s="14" t="s">
        <v>81</v>
      </c>
      <c r="AW720" s="14" t="s">
        <v>4</v>
      </c>
      <c r="AX720" s="14" t="s">
        <v>79</v>
      </c>
      <c r="AY720" s="210" t="s">
        <v>126</v>
      </c>
    </row>
    <row r="721" spans="1:65" s="2" customFormat="1" ht="24.2" customHeight="1">
      <c r="A721" s="35"/>
      <c r="B721" s="36"/>
      <c r="C721" s="170" t="s">
        <v>939</v>
      </c>
      <c r="D721" s="170" t="s">
        <v>129</v>
      </c>
      <c r="E721" s="171" t="s">
        <v>940</v>
      </c>
      <c r="F721" s="172" t="s">
        <v>941</v>
      </c>
      <c r="G721" s="173" t="s">
        <v>148</v>
      </c>
      <c r="H721" s="174">
        <v>385.08800000000002</v>
      </c>
      <c r="I721" s="175"/>
      <c r="J721" s="176">
        <f>ROUND(I721*H721,2)</f>
        <v>0</v>
      </c>
      <c r="K721" s="172" t="s">
        <v>133</v>
      </c>
      <c r="L721" s="40"/>
      <c r="M721" s="177" t="s">
        <v>19</v>
      </c>
      <c r="N721" s="178" t="s">
        <v>42</v>
      </c>
      <c r="O721" s="65"/>
      <c r="P721" s="179">
        <f>O721*H721</f>
        <v>0</v>
      </c>
      <c r="Q721" s="179">
        <v>2.0000000000000001E-4</v>
      </c>
      <c r="R721" s="179">
        <f>Q721*H721</f>
        <v>7.7017600000000006E-2</v>
      </c>
      <c r="S721" s="179">
        <v>0</v>
      </c>
      <c r="T721" s="180">
        <f>S721*H721</f>
        <v>0</v>
      </c>
      <c r="U721" s="35"/>
      <c r="V721" s="35"/>
      <c r="W721" s="35"/>
      <c r="X721" s="35"/>
      <c r="Y721" s="35"/>
      <c r="Z721" s="35"/>
      <c r="AA721" s="35"/>
      <c r="AB721" s="35"/>
      <c r="AC721" s="35"/>
      <c r="AD721" s="35"/>
      <c r="AE721" s="35"/>
      <c r="AR721" s="181" t="s">
        <v>266</v>
      </c>
      <c r="AT721" s="181" t="s">
        <v>129</v>
      </c>
      <c r="AU721" s="181" t="s">
        <v>81</v>
      </c>
      <c r="AY721" s="18" t="s">
        <v>126</v>
      </c>
      <c r="BE721" s="182">
        <f>IF(N721="základní",J721,0)</f>
        <v>0</v>
      </c>
      <c r="BF721" s="182">
        <f>IF(N721="snížená",J721,0)</f>
        <v>0</v>
      </c>
      <c r="BG721" s="182">
        <f>IF(N721="zákl. přenesená",J721,0)</f>
        <v>0</v>
      </c>
      <c r="BH721" s="182">
        <f>IF(N721="sníž. přenesená",J721,0)</f>
        <v>0</v>
      </c>
      <c r="BI721" s="182">
        <f>IF(N721="nulová",J721,0)</f>
        <v>0</v>
      </c>
      <c r="BJ721" s="18" t="s">
        <v>79</v>
      </c>
      <c r="BK721" s="182">
        <f>ROUND(I721*H721,2)</f>
        <v>0</v>
      </c>
      <c r="BL721" s="18" t="s">
        <v>266</v>
      </c>
      <c r="BM721" s="181" t="s">
        <v>942</v>
      </c>
    </row>
    <row r="722" spans="1:65" s="2" customFormat="1" ht="19.5">
      <c r="A722" s="35"/>
      <c r="B722" s="36"/>
      <c r="C722" s="37"/>
      <c r="D722" s="183" t="s">
        <v>136</v>
      </c>
      <c r="E722" s="37"/>
      <c r="F722" s="184" t="s">
        <v>943</v>
      </c>
      <c r="G722" s="37"/>
      <c r="H722" s="37"/>
      <c r="I722" s="185"/>
      <c r="J722" s="37"/>
      <c r="K722" s="37"/>
      <c r="L722" s="40"/>
      <c r="M722" s="186"/>
      <c r="N722" s="187"/>
      <c r="O722" s="65"/>
      <c r="P722" s="65"/>
      <c r="Q722" s="65"/>
      <c r="R722" s="65"/>
      <c r="S722" s="65"/>
      <c r="T722" s="66"/>
      <c r="U722" s="35"/>
      <c r="V722" s="35"/>
      <c r="W722" s="35"/>
      <c r="X722" s="35"/>
      <c r="Y722" s="35"/>
      <c r="Z722" s="35"/>
      <c r="AA722" s="35"/>
      <c r="AB722" s="35"/>
      <c r="AC722" s="35"/>
      <c r="AD722" s="35"/>
      <c r="AE722" s="35"/>
      <c r="AT722" s="18" t="s">
        <v>136</v>
      </c>
      <c r="AU722" s="18" t="s">
        <v>81</v>
      </c>
    </row>
    <row r="723" spans="1:65" s="2" customFormat="1" ht="11.25">
      <c r="A723" s="35"/>
      <c r="B723" s="36"/>
      <c r="C723" s="37"/>
      <c r="D723" s="188" t="s">
        <v>138</v>
      </c>
      <c r="E723" s="37"/>
      <c r="F723" s="189" t="s">
        <v>944</v>
      </c>
      <c r="G723" s="37"/>
      <c r="H723" s="37"/>
      <c r="I723" s="185"/>
      <c r="J723" s="37"/>
      <c r="K723" s="37"/>
      <c r="L723" s="40"/>
      <c r="M723" s="186"/>
      <c r="N723" s="187"/>
      <c r="O723" s="65"/>
      <c r="P723" s="65"/>
      <c r="Q723" s="65"/>
      <c r="R723" s="65"/>
      <c r="S723" s="65"/>
      <c r="T723" s="66"/>
      <c r="U723" s="35"/>
      <c r="V723" s="35"/>
      <c r="W723" s="35"/>
      <c r="X723" s="35"/>
      <c r="Y723" s="35"/>
      <c r="Z723" s="35"/>
      <c r="AA723" s="35"/>
      <c r="AB723" s="35"/>
      <c r="AC723" s="35"/>
      <c r="AD723" s="35"/>
      <c r="AE723" s="35"/>
      <c r="AT723" s="18" t="s">
        <v>138</v>
      </c>
      <c r="AU723" s="18" t="s">
        <v>81</v>
      </c>
    </row>
    <row r="724" spans="1:65" s="13" customFormat="1" ht="11.25">
      <c r="B724" s="190"/>
      <c r="C724" s="191"/>
      <c r="D724" s="183" t="s">
        <v>140</v>
      </c>
      <c r="E724" s="192" t="s">
        <v>19</v>
      </c>
      <c r="F724" s="193" t="s">
        <v>185</v>
      </c>
      <c r="G724" s="191"/>
      <c r="H724" s="192" t="s">
        <v>19</v>
      </c>
      <c r="I724" s="194"/>
      <c r="J724" s="191"/>
      <c r="K724" s="191"/>
      <c r="L724" s="195"/>
      <c r="M724" s="196"/>
      <c r="N724" s="197"/>
      <c r="O724" s="197"/>
      <c r="P724" s="197"/>
      <c r="Q724" s="197"/>
      <c r="R724" s="197"/>
      <c r="S724" s="197"/>
      <c r="T724" s="198"/>
      <c r="AT724" s="199" t="s">
        <v>140</v>
      </c>
      <c r="AU724" s="199" t="s">
        <v>81</v>
      </c>
      <c r="AV724" s="13" t="s">
        <v>79</v>
      </c>
      <c r="AW724" s="13" t="s">
        <v>33</v>
      </c>
      <c r="AX724" s="13" t="s">
        <v>71</v>
      </c>
      <c r="AY724" s="199" t="s">
        <v>126</v>
      </c>
    </row>
    <row r="725" spans="1:65" s="14" customFormat="1" ht="11.25">
      <c r="B725" s="200"/>
      <c r="C725" s="201"/>
      <c r="D725" s="183" t="s">
        <v>140</v>
      </c>
      <c r="E725" s="202" t="s">
        <v>19</v>
      </c>
      <c r="F725" s="203" t="s">
        <v>910</v>
      </c>
      <c r="G725" s="201"/>
      <c r="H725" s="204">
        <v>68.55</v>
      </c>
      <c r="I725" s="205"/>
      <c r="J725" s="201"/>
      <c r="K725" s="201"/>
      <c r="L725" s="206"/>
      <c r="M725" s="207"/>
      <c r="N725" s="208"/>
      <c r="O725" s="208"/>
      <c r="P725" s="208"/>
      <c r="Q725" s="208"/>
      <c r="R725" s="208"/>
      <c r="S725" s="208"/>
      <c r="T725" s="209"/>
      <c r="AT725" s="210" t="s">
        <v>140</v>
      </c>
      <c r="AU725" s="210" t="s">
        <v>81</v>
      </c>
      <c r="AV725" s="14" t="s">
        <v>81</v>
      </c>
      <c r="AW725" s="14" t="s">
        <v>33</v>
      </c>
      <c r="AX725" s="14" t="s">
        <v>71</v>
      </c>
      <c r="AY725" s="210" t="s">
        <v>126</v>
      </c>
    </row>
    <row r="726" spans="1:65" s="14" customFormat="1" ht="11.25">
      <c r="B726" s="200"/>
      <c r="C726" s="201"/>
      <c r="D726" s="183" t="s">
        <v>140</v>
      </c>
      <c r="E726" s="202" t="s">
        <v>19</v>
      </c>
      <c r="F726" s="203" t="s">
        <v>197</v>
      </c>
      <c r="G726" s="201"/>
      <c r="H726" s="204">
        <v>5.58</v>
      </c>
      <c r="I726" s="205"/>
      <c r="J726" s="201"/>
      <c r="K726" s="201"/>
      <c r="L726" s="206"/>
      <c r="M726" s="207"/>
      <c r="N726" s="208"/>
      <c r="O726" s="208"/>
      <c r="P726" s="208"/>
      <c r="Q726" s="208"/>
      <c r="R726" s="208"/>
      <c r="S726" s="208"/>
      <c r="T726" s="209"/>
      <c r="AT726" s="210" t="s">
        <v>140</v>
      </c>
      <c r="AU726" s="210" t="s">
        <v>81</v>
      </c>
      <c r="AV726" s="14" t="s">
        <v>81</v>
      </c>
      <c r="AW726" s="14" t="s">
        <v>33</v>
      </c>
      <c r="AX726" s="14" t="s">
        <v>71</v>
      </c>
      <c r="AY726" s="210" t="s">
        <v>126</v>
      </c>
    </row>
    <row r="727" spans="1:65" s="14" customFormat="1" ht="22.5">
      <c r="B727" s="200"/>
      <c r="C727" s="201"/>
      <c r="D727" s="183" t="s">
        <v>140</v>
      </c>
      <c r="E727" s="202" t="s">
        <v>19</v>
      </c>
      <c r="F727" s="203" t="s">
        <v>911</v>
      </c>
      <c r="G727" s="201"/>
      <c r="H727" s="204">
        <v>106.571</v>
      </c>
      <c r="I727" s="205"/>
      <c r="J727" s="201"/>
      <c r="K727" s="201"/>
      <c r="L727" s="206"/>
      <c r="M727" s="207"/>
      <c r="N727" s="208"/>
      <c r="O727" s="208"/>
      <c r="P727" s="208"/>
      <c r="Q727" s="208"/>
      <c r="R727" s="208"/>
      <c r="S727" s="208"/>
      <c r="T727" s="209"/>
      <c r="AT727" s="210" t="s">
        <v>140</v>
      </c>
      <c r="AU727" s="210" t="s">
        <v>81</v>
      </c>
      <c r="AV727" s="14" t="s">
        <v>81</v>
      </c>
      <c r="AW727" s="14" t="s">
        <v>33</v>
      </c>
      <c r="AX727" s="14" t="s">
        <v>71</v>
      </c>
      <c r="AY727" s="210" t="s">
        <v>126</v>
      </c>
    </row>
    <row r="728" spans="1:65" s="14" customFormat="1" ht="11.25">
      <c r="B728" s="200"/>
      <c r="C728" s="201"/>
      <c r="D728" s="183" t="s">
        <v>140</v>
      </c>
      <c r="E728" s="202" t="s">
        <v>19</v>
      </c>
      <c r="F728" s="203" t="s">
        <v>215</v>
      </c>
      <c r="G728" s="201"/>
      <c r="H728" s="204">
        <v>7.68</v>
      </c>
      <c r="I728" s="205"/>
      <c r="J728" s="201"/>
      <c r="K728" s="201"/>
      <c r="L728" s="206"/>
      <c r="M728" s="207"/>
      <c r="N728" s="208"/>
      <c r="O728" s="208"/>
      <c r="P728" s="208"/>
      <c r="Q728" s="208"/>
      <c r="R728" s="208"/>
      <c r="S728" s="208"/>
      <c r="T728" s="209"/>
      <c r="AT728" s="210" t="s">
        <v>140</v>
      </c>
      <c r="AU728" s="210" t="s">
        <v>81</v>
      </c>
      <c r="AV728" s="14" t="s">
        <v>81</v>
      </c>
      <c r="AW728" s="14" t="s">
        <v>33</v>
      </c>
      <c r="AX728" s="14" t="s">
        <v>71</v>
      </c>
      <c r="AY728" s="210" t="s">
        <v>126</v>
      </c>
    </row>
    <row r="729" spans="1:65" s="14" customFormat="1" ht="11.25">
      <c r="B729" s="200"/>
      <c r="C729" s="201"/>
      <c r="D729" s="183" t="s">
        <v>140</v>
      </c>
      <c r="E729" s="202" t="s">
        <v>19</v>
      </c>
      <c r="F729" s="203" t="s">
        <v>945</v>
      </c>
      <c r="G729" s="201"/>
      <c r="H729" s="204">
        <v>20.786999999999999</v>
      </c>
      <c r="I729" s="205"/>
      <c r="J729" s="201"/>
      <c r="K729" s="201"/>
      <c r="L729" s="206"/>
      <c r="M729" s="207"/>
      <c r="N729" s="208"/>
      <c r="O729" s="208"/>
      <c r="P729" s="208"/>
      <c r="Q729" s="208"/>
      <c r="R729" s="208"/>
      <c r="S729" s="208"/>
      <c r="T729" s="209"/>
      <c r="AT729" s="210" t="s">
        <v>140</v>
      </c>
      <c r="AU729" s="210" t="s">
        <v>81</v>
      </c>
      <c r="AV729" s="14" t="s">
        <v>81</v>
      </c>
      <c r="AW729" s="14" t="s">
        <v>33</v>
      </c>
      <c r="AX729" s="14" t="s">
        <v>71</v>
      </c>
      <c r="AY729" s="210" t="s">
        <v>126</v>
      </c>
    </row>
    <row r="730" spans="1:65" s="13" customFormat="1" ht="11.25">
      <c r="B730" s="190"/>
      <c r="C730" s="191"/>
      <c r="D730" s="183" t="s">
        <v>140</v>
      </c>
      <c r="E730" s="192" t="s">
        <v>19</v>
      </c>
      <c r="F730" s="193" t="s">
        <v>199</v>
      </c>
      <c r="G730" s="191"/>
      <c r="H730" s="192" t="s">
        <v>19</v>
      </c>
      <c r="I730" s="194"/>
      <c r="J730" s="191"/>
      <c r="K730" s="191"/>
      <c r="L730" s="195"/>
      <c r="M730" s="196"/>
      <c r="N730" s="197"/>
      <c r="O730" s="197"/>
      <c r="P730" s="197"/>
      <c r="Q730" s="197"/>
      <c r="R730" s="197"/>
      <c r="S730" s="197"/>
      <c r="T730" s="198"/>
      <c r="AT730" s="199" t="s">
        <v>140</v>
      </c>
      <c r="AU730" s="199" t="s">
        <v>81</v>
      </c>
      <c r="AV730" s="13" t="s">
        <v>79</v>
      </c>
      <c r="AW730" s="13" t="s">
        <v>33</v>
      </c>
      <c r="AX730" s="13" t="s">
        <v>71</v>
      </c>
      <c r="AY730" s="199" t="s">
        <v>126</v>
      </c>
    </row>
    <row r="731" spans="1:65" s="14" customFormat="1" ht="22.5">
      <c r="B731" s="200"/>
      <c r="C731" s="201"/>
      <c r="D731" s="183" t="s">
        <v>140</v>
      </c>
      <c r="E731" s="202" t="s">
        <v>19</v>
      </c>
      <c r="F731" s="203" t="s">
        <v>913</v>
      </c>
      <c r="G731" s="201"/>
      <c r="H731" s="204">
        <v>170.16</v>
      </c>
      <c r="I731" s="205"/>
      <c r="J731" s="201"/>
      <c r="K731" s="201"/>
      <c r="L731" s="206"/>
      <c r="M731" s="207"/>
      <c r="N731" s="208"/>
      <c r="O731" s="208"/>
      <c r="P731" s="208"/>
      <c r="Q731" s="208"/>
      <c r="R731" s="208"/>
      <c r="S731" s="208"/>
      <c r="T731" s="209"/>
      <c r="AT731" s="210" t="s">
        <v>140</v>
      </c>
      <c r="AU731" s="210" t="s">
        <v>81</v>
      </c>
      <c r="AV731" s="14" t="s">
        <v>81</v>
      </c>
      <c r="AW731" s="14" t="s">
        <v>33</v>
      </c>
      <c r="AX731" s="14" t="s">
        <v>71</v>
      </c>
      <c r="AY731" s="210" t="s">
        <v>126</v>
      </c>
    </row>
    <row r="732" spans="1:65" s="14" customFormat="1" ht="11.25">
      <c r="B732" s="200"/>
      <c r="C732" s="201"/>
      <c r="D732" s="183" t="s">
        <v>140</v>
      </c>
      <c r="E732" s="202" t="s">
        <v>19</v>
      </c>
      <c r="F732" s="203" t="s">
        <v>201</v>
      </c>
      <c r="G732" s="201"/>
      <c r="H732" s="204">
        <v>5.76</v>
      </c>
      <c r="I732" s="205"/>
      <c r="J732" s="201"/>
      <c r="K732" s="201"/>
      <c r="L732" s="206"/>
      <c r="M732" s="207"/>
      <c r="N732" s="208"/>
      <c r="O732" s="208"/>
      <c r="P732" s="208"/>
      <c r="Q732" s="208"/>
      <c r="R732" s="208"/>
      <c r="S732" s="208"/>
      <c r="T732" s="209"/>
      <c r="AT732" s="210" t="s">
        <v>140</v>
      </c>
      <c r="AU732" s="210" t="s">
        <v>81</v>
      </c>
      <c r="AV732" s="14" t="s">
        <v>81</v>
      </c>
      <c r="AW732" s="14" t="s">
        <v>33</v>
      </c>
      <c r="AX732" s="14" t="s">
        <v>71</v>
      </c>
      <c r="AY732" s="210" t="s">
        <v>126</v>
      </c>
    </row>
    <row r="733" spans="1:65" s="15" customFormat="1" ht="11.25">
      <c r="B733" s="211"/>
      <c r="C733" s="212"/>
      <c r="D733" s="183" t="s">
        <v>140</v>
      </c>
      <c r="E733" s="213" t="s">
        <v>19</v>
      </c>
      <c r="F733" s="214" t="s">
        <v>145</v>
      </c>
      <c r="G733" s="212"/>
      <c r="H733" s="215">
        <v>385.08800000000002</v>
      </c>
      <c r="I733" s="216"/>
      <c r="J733" s="212"/>
      <c r="K733" s="212"/>
      <c r="L733" s="217"/>
      <c r="M733" s="218"/>
      <c r="N733" s="219"/>
      <c r="O733" s="219"/>
      <c r="P733" s="219"/>
      <c r="Q733" s="219"/>
      <c r="R733" s="219"/>
      <c r="S733" s="219"/>
      <c r="T733" s="220"/>
      <c r="AT733" s="221" t="s">
        <v>140</v>
      </c>
      <c r="AU733" s="221" t="s">
        <v>81</v>
      </c>
      <c r="AV733" s="15" t="s">
        <v>134</v>
      </c>
      <c r="AW733" s="15" t="s">
        <v>33</v>
      </c>
      <c r="AX733" s="15" t="s">
        <v>79</v>
      </c>
      <c r="AY733" s="221" t="s">
        <v>126</v>
      </c>
    </row>
    <row r="734" spans="1:65" s="2" customFormat="1" ht="33" customHeight="1">
      <c r="A734" s="35"/>
      <c r="B734" s="36"/>
      <c r="C734" s="170" t="s">
        <v>946</v>
      </c>
      <c r="D734" s="170" t="s">
        <v>129</v>
      </c>
      <c r="E734" s="171" t="s">
        <v>947</v>
      </c>
      <c r="F734" s="172" t="s">
        <v>948</v>
      </c>
      <c r="G734" s="173" t="s">
        <v>148</v>
      </c>
      <c r="H734" s="174">
        <v>385.08800000000002</v>
      </c>
      <c r="I734" s="175"/>
      <c r="J734" s="176">
        <f>ROUND(I734*H734,2)</f>
        <v>0</v>
      </c>
      <c r="K734" s="172" t="s">
        <v>133</v>
      </c>
      <c r="L734" s="40"/>
      <c r="M734" s="177" t="s">
        <v>19</v>
      </c>
      <c r="N734" s="178" t="s">
        <v>42</v>
      </c>
      <c r="O734" s="65"/>
      <c r="P734" s="179">
        <f>O734*H734</f>
        <v>0</v>
      </c>
      <c r="Q734" s="179">
        <v>2.5999999999999998E-4</v>
      </c>
      <c r="R734" s="179">
        <f>Q734*H734</f>
        <v>0.10012288</v>
      </c>
      <c r="S734" s="179">
        <v>0</v>
      </c>
      <c r="T734" s="180">
        <f>S734*H734</f>
        <v>0</v>
      </c>
      <c r="U734" s="35"/>
      <c r="V734" s="35"/>
      <c r="W734" s="35"/>
      <c r="X734" s="35"/>
      <c r="Y734" s="35"/>
      <c r="Z734" s="35"/>
      <c r="AA734" s="35"/>
      <c r="AB734" s="35"/>
      <c r="AC734" s="35"/>
      <c r="AD734" s="35"/>
      <c r="AE734" s="35"/>
      <c r="AR734" s="181" t="s">
        <v>266</v>
      </c>
      <c r="AT734" s="181" t="s">
        <v>129</v>
      </c>
      <c r="AU734" s="181" t="s">
        <v>81</v>
      </c>
      <c r="AY734" s="18" t="s">
        <v>126</v>
      </c>
      <c r="BE734" s="182">
        <f>IF(N734="základní",J734,0)</f>
        <v>0</v>
      </c>
      <c r="BF734" s="182">
        <f>IF(N734="snížená",J734,0)</f>
        <v>0</v>
      </c>
      <c r="BG734" s="182">
        <f>IF(N734="zákl. přenesená",J734,0)</f>
        <v>0</v>
      </c>
      <c r="BH734" s="182">
        <f>IF(N734="sníž. přenesená",J734,0)</f>
        <v>0</v>
      </c>
      <c r="BI734" s="182">
        <f>IF(N734="nulová",J734,0)</f>
        <v>0</v>
      </c>
      <c r="BJ734" s="18" t="s">
        <v>79</v>
      </c>
      <c r="BK734" s="182">
        <f>ROUND(I734*H734,2)</f>
        <v>0</v>
      </c>
      <c r="BL734" s="18" t="s">
        <v>266</v>
      </c>
      <c r="BM734" s="181" t="s">
        <v>949</v>
      </c>
    </row>
    <row r="735" spans="1:65" s="2" customFormat="1" ht="29.25">
      <c r="A735" s="35"/>
      <c r="B735" s="36"/>
      <c r="C735" s="37"/>
      <c r="D735" s="183" t="s">
        <v>136</v>
      </c>
      <c r="E735" s="37"/>
      <c r="F735" s="184" t="s">
        <v>950</v>
      </c>
      <c r="G735" s="37"/>
      <c r="H735" s="37"/>
      <c r="I735" s="185"/>
      <c r="J735" s="37"/>
      <c r="K735" s="37"/>
      <c r="L735" s="40"/>
      <c r="M735" s="186"/>
      <c r="N735" s="187"/>
      <c r="O735" s="65"/>
      <c r="P735" s="65"/>
      <c r="Q735" s="65"/>
      <c r="R735" s="65"/>
      <c r="S735" s="65"/>
      <c r="T735" s="66"/>
      <c r="U735" s="35"/>
      <c r="V735" s="35"/>
      <c r="W735" s="35"/>
      <c r="X735" s="35"/>
      <c r="Y735" s="35"/>
      <c r="Z735" s="35"/>
      <c r="AA735" s="35"/>
      <c r="AB735" s="35"/>
      <c r="AC735" s="35"/>
      <c r="AD735" s="35"/>
      <c r="AE735" s="35"/>
      <c r="AT735" s="18" t="s">
        <v>136</v>
      </c>
      <c r="AU735" s="18" t="s">
        <v>81</v>
      </c>
    </row>
    <row r="736" spans="1:65" s="2" customFormat="1" ht="11.25">
      <c r="A736" s="35"/>
      <c r="B736" s="36"/>
      <c r="C736" s="37"/>
      <c r="D736" s="188" t="s">
        <v>138</v>
      </c>
      <c r="E736" s="37"/>
      <c r="F736" s="189" t="s">
        <v>951</v>
      </c>
      <c r="G736" s="37"/>
      <c r="H736" s="37"/>
      <c r="I736" s="185"/>
      <c r="J736" s="37"/>
      <c r="K736" s="37"/>
      <c r="L736" s="40"/>
      <c r="M736" s="186"/>
      <c r="N736" s="187"/>
      <c r="O736" s="65"/>
      <c r="P736" s="65"/>
      <c r="Q736" s="65"/>
      <c r="R736" s="65"/>
      <c r="S736" s="65"/>
      <c r="T736" s="66"/>
      <c r="U736" s="35"/>
      <c r="V736" s="35"/>
      <c r="W736" s="35"/>
      <c r="X736" s="35"/>
      <c r="Y736" s="35"/>
      <c r="Z736" s="35"/>
      <c r="AA736" s="35"/>
      <c r="AB736" s="35"/>
      <c r="AC736" s="35"/>
      <c r="AD736" s="35"/>
      <c r="AE736" s="35"/>
      <c r="AT736" s="18" t="s">
        <v>138</v>
      </c>
      <c r="AU736" s="18" t="s">
        <v>81</v>
      </c>
    </row>
    <row r="737" spans="1:51" s="13" customFormat="1" ht="11.25">
      <c r="B737" s="190"/>
      <c r="C737" s="191"/>
      <c r="D737" s="183" t="s">
        <v>140</v>
      </c>
      <c r="E737" s="192" t="s">
        <v>19</v>
      </c>
      <c r="F737" s="193" t="s">
        <v>185</v>
      </c>
      <c r="G737" s="191"/>
      <c r="H737" s="192" t="s">
        <v>19</v>
      </c>
      <c r="I737" s="194"/>
      <c r="J737" s="191"/>
      <c r="K737" s="191"/>
      <c r="L737" s="195"/>
      <c r="M737" s="196"/>
      <c r="N737" s="197"/>
      <c r="O737" s="197"/>
      <c r="P737" s="197"/>
      <c r="Q737" s="197"/>
      <c r="R737" s="197"/>
      <c r="S737" s="197"/>
      <c r="T737" s="198"/>
      <c r="AT737" s="199" t="s">
        <v>140</v>
      </c>
      <c r="AU737" s="199" t="s">
        <v>81</v>
      </c>
      <c r="AV737" s="13" t="s">
        <v>79</v>
      </c>
      <c r="AW737" s="13" t="s">
        <v>33</v>
      </c>
      <c r="AX737" s="13" t="s">
        <v>71</v>
      </c>
      <c r="AY737" s="199" t="s">
        <v>126</v>
      </c>
    </row>
    <row r="738" spans="1:51" s="14" customFormat="1" ht="11.25">
      <c r="B738" s="200"/>
      <c r="C738" s="201"/>
      <c r="D738" s="183" t="s">
        <v>140</v>
      </c>
      <c r="E738" s="202" t="s">
        <v>19</v>
      </c>
      <c r="F738" s="203" t="s">
        <v>910</v>
      </c>
      <c r="G738" s="201"/>
      <c r="H738" s="204">
        <v>68.55</v>
      </c>
      <c r="I738" s="205"/>
      <c r="J738" s="201"/>
      <c r="K738" s="201"/>
      <c r="L738" s="206"/>
      <c r="M738" s="207"/>
      <c r="N738" s="208"/>
      <c r="O738" s="208"/>
      <c r="P738" s="208"/>
      <c r="Q738" s="208"/>
      <c r="R738" s="208"/>
      <c r="S738" s="208"/>
      <c r="T738" s="209"/>
      <c r="AT738" s="210" t="s">
        <v>140</v>
      </c>
      <c r="AU738" s="210" t="s">
        <v>81</v>
      </c>
      <c r="AV738" s="14" t="s">
        <v>81</v>
      </c>
      <c r="AW738" s="14" t="s">
        <v>33</v>
      </c>
      <c r="AX738" s="14" t="s">
        <v>71</v>
      </c>
      <c r="AY738" s="210" t="s">
        <v>126</v>
      </c>
    </row>
    <row r="739" spans="1:51" s="14" customFormat="1" ht="11.25">
      <c r="B739" s="200"/>
      <c r="C739" s="201"/>
      <c r="D739" s="183" t="s">
        <v>140</v>
      </c>
      <c r="E739" s="202" t="s">
        <v>19</v>
      </c>
      <c r="F739" s="203" t="s">
        <v>197</v>
      </c>
      <c r="G739" s="201"/>
      <c r="H739" s="204">
        <v>5.58</v>
      </c>
      <c r="I739" s="205"/>
      <c r="J739" s="201"/>
      <c r="K739" s="201"/>
      <c r="L739" s="206"/>
      <c r="M739" s="207"/>
      <c r="N739" s="208"/>
      <c r="O739" s="208"/>
      <c r="P739" s="208"/>
      <c r="Q739" s="208"/>
      <c r="R739" s="208"/>
      <c r="S739" s="208"/>
      <c r="T739" s="209"/>
      <c r="AT739" s="210" t="s">
        <v>140</v>
      </c>
      <c r="AU739" s="210" t="s">
        <v>81</v>
      </c>
      <c r="AV739" s="14" t="s">
        <v>81</v>
      </c>
      <c r="AW739" s="14" t="s">
        <v>33</v>
      </c>
      <c r="AX739" s="14" t="s">
        <v>71</v>
      </c>
      <c r="AY739" s="210" t="s">
        <v>126</v>
      </c>
    </row>
    <row r="740" spans="1:51" s="14" customFormat="1" ht="22.5">
      <c r="B740" s="200"/>
      <c r="C740" s="201"/>
      <c r="D740" s="183" t="s">
        <v>140</v>
      </c>
      <c r="E740" s="202" t="s">
        <v>19</v>
      </c>
      <c r="F740" s="203" t="s">
        <v>911</v>
      </c>
      <c r="G740" s="201"/>
      <c r="H740" s="204">
        <v>106.571</v>
      </c>
      <c r="I740" s="205"/>
      <c r="J740" s="201"/>
      <c r="K740" s="201"/>
      <c r="L740" s="206"/>
      <c r="M740" s="207"/>
      <c r="N740" s="208"/>
      <c r="O740" s="208"/>
      <c r="P740" s="208"/>
      <c r="Q740" s="208"/>
      <c r="R740" s="208"/>
      <c r="S740" s="208"/>
      <c r="T740" s="209"/>
      <c r="AT740" s="210" t="s">
        <v>140</v>
      </c>
      <c r="AU740" s="210" t="s">
        <v>81</v>
      </c>
      <c r="AV740" s="14" t="s">
        <v>81</v>
      </c>
      <c r="AW740" s="14" t="s">
        <v>33</v>
      </c>
      <c r="AX740" s="14" t="s">
        <v>71</v>
      </c>
      <c r="AY740" s="210" t="s">
        <v>126</v>
      </c>
    </row>
    <row r="741" spans="1:51" s="14" customFormat="1" ht="11.25">
      <c r="B741" s="200"/>
      <c r="C741" s="201"/>
      <c r="D741" s="183" t="s">
        <v>140</v>
      </c>
      <c r="E741" s="202" t="s">
        <v>19</v>
      </c>
      <c r="F741" s="203" t="s">
        <v>215</v>
      </c>
      <c r="G741" s="201"/>
      <c r="H741" s="204">
        <v>7.68</v>
      </c>
      <c r="I741" s="205"/>
      <c r="J741" s="201"/>
      <c r="K741" s="201"/>
      <c r="L741" s="206"/>
      <c r="M741" s="207"/>
      <c r="N741" s="208"/>
      <c r="O741" s="208"/>
      <c r="P741" s="208"/>
      <c r="Q741" s="208"/>
      <c r="R741" s="208"/>
      <c r="S741" s="208"/>
      <c r="T741" s="209"/>
      <c r="AT741" s="210" t="s">
        <v>140</v>
      </c>
      <c r="AU741" s="210" t="s">
        <v>81</v>
      </c>
      <c r="AV741" s="14" t="s">
        <v>81</v>
      </c>
      <c r="AW741" s="14" t="s">
        <v>33</v>
      </c>
      <c r="AX741" s="14" t="s">
        <v>71</v>
      </c>
      <c r="AY741" s="210" t="s">
        <v>126</v>
      </c>
    </row>
    <row r="742" spans="1:51" s="14" customFormat="1" ht="11.25">
      <c r="B742" s="200"/>
      <c r="C742" s="201"/>
      <c r="D742" s="183" t="s">
        <v>140</v>
      </c>
      <c r="E742" s="202" t="s">
        <v>19</v>
      </c>
      <c r="F742" s="203" t="s">
        <v>945</v>
      </c>
      <c r="G742" s="201"/>
      <c r="H742" s="204">
        <v>20.786999999999999</v>
      </c>
      <c r="I742" s="205"/>
      <c r="J742" s="201"/>
      <c r="K742" s="201"/>
      <c r="L742" s="206"/>
      <c r="M742" s="207"/>
      <c r="N742" s="208"/>
      <c r="O742" s="208"/>
      <c r="P742" s="208"/>
      <c r="Q742" s="208"/>
      <c r="R742" s="208"/>
      <c r="S742" s="208"/>
      <c r="T742" s="209"/>
      <c r="AT742" s="210" t="s">
        <v>140</v>
      </c>
      <c r="AU742" s="210" t="s">
        <v>81</v>
      </c>
      <c r="AV742" s="14" t="s">
        <v>81</v>
      </c>
      <c r="AW742" s="14" t="s">
        <v>33</v>
      </c>
      <c r="AX742" s="14" t="s">
        <v>71</v>
      </c>
      <c r="AY742" s="210" t="s">
        <v>126</v>
      </c>
    </row>
    <row r="743" spans="1:51" s="13" customFormat="1" ht="11.25">
      <c r="B743" s="190"/>
      <c r="C743" s="191"/>
      <c r="D743" s="183" t="s">
        <v>140</v>
      </c>
      <c r="E743" s="192" t="s">
        <v>19</v>
      </c>
      <c r="F743" s="193" t="s">
        <v>199</v>
      </c>
      <c r="G743" s="191"/>
      <c r="H743" s="192" t="s">
        <v>19</v>
      </c>
      <c r="I743" s="194"/>
      <c r="J743" s="191"/>
      <c r="K743" s="191"/>
      <c r="L743" s="195"/>
      <c r="M743" s="196"/>
      <c r="N743" s="197"/>
      <c r="O743" s="197"/>
      <c r="P743" s="197"/>
      <c r="Q743" s="197"/>
      <c r="R743" s="197"/>
      <c r="S743" s="197"/>
      <c r="T743" s="198"/>
      <c r="AT743" s="199" t="s">
        <v>140</v>
      </c>
      <c r="AU743" s="199" t="s">
        <v>81</v>
      </c>
      <c r="AV743" s="13" t="s">
        <v>79</v>
      </c>
      <c r="AW743" s="13" t="s">
        <v>33</v>
      </c>
      <c r="AX743" s="13" t="s">
        <v>71</v>
      </c>
      <c r="AY743" s="199" t="s">
        <v>126</v>
      </c>
    </row>
    <row r="744" spans="1:51" s="14" customFormat="1" ht="22.5">
      <c r="B744" s="200"/>
      <c r="C744" s="201"/>
      <c r="D744" s="183" t="s">
        <v>140</v>
      </c>
      <c r="E744" s="202" t="s">
        <v>19</v>
      </c>
      <c r="F744" s="203" t="s">
        <v>913</v>
      </c>
      <c r="G744" s="201"/>
      <c r="H744" s="204">
        <v>170.16</v>
      </c>
      <c r="I744" s="205"/>
      <c r="J744" s="201"/>
      <c r="K744" s="201"/>
      <c r="L744" s="206"/>
      <c r="M744" s="207"/>
      <c r="N744" s="208"/>
      <c r="O744" s="208"/>
      <c r="P744" s="208"/>
      <c r="Q744" s="208"/>
      <c r="R744" s="208"/>
      <c r="S744" s="208"/>
      <c r="T744" s="209"/>
      <c r="AT744" s="210" t="s">
        <v>140</v>
      </c>
      <c r="AU744" s="210" t="s">
        <v>81</v>
      </c>
      <c r="AV744" s="14" t="s">
        <v>81</v>
      </c>
      <c r="AW744" s="14" t="s">
        <v>33</v>
      </c>
      <c r="AX744" s="14" t="s">
        <v>71</v>
      </c>
      <c r="AY744" s="210" t="s">
        <v>126</v>
      </c>
    </row>
    <row r="745" spans="1:51" s="14" customFormat="1" ht="11.25">
      <c r="B745" s="200"/>
      <c r="C745" s="201"/>
      <c r="D745" s="183" t="s">
        <v>140</v>
      </c>
      <c r="E745" s="202" t="s">
        <v>19</v>
      </c>
      <c r="F745" s="203" t="s">
        <v>201</v>
      </c>
      <c r="G745" s="201"/>
      <c r="H745" s="204">
        <v>5.76</v>
      </c>
      <c r="I745" s="205"/>
      <c r="J745" s="201"/>
      <c r="K745" s="201"/>
      <c r="L745" s="206"/>
      <c r="M745" s="207"/>
      <c r="N745" s="208"/>
      <c r="O745" s="208"/>
      <c r="P745" s="208"/>
      <c r="Q745" s="208"/>
      <c r="R745" s="208"/>
      <c r="S745" s="208"/>
      <c r="T745" s="209"/>
      <c r="AT745" s="210" t="s">
        <v>140</v>
      </c>
      <c r="AU745" s="210" t="s">
        <v>81</v>
      </c>
      <c r="AV745" s="14" t="s">
        <v>81</v>
      </c>
      <c r="AW745" s="14" t="s">
        <v>33</v>
      </c>
      <c r="AX745" s="14" t="s">
        <v>71</v>
      </c>
      <c r="AY745" s="210" t="s">
        <v>126</v>
      </c>
    </row>
    <row r="746" spans="1:51" s="15" customFormat="1" ht="11.25">
      <c r="B746" s="211"/>
      <c r="C746" s="212"/>
      <c r="D746" s="183" t="s">
        <v>140</v>
      </c>
      <c r="E746" s="213" t="s">
        <v>19</v>
      </c>
      <c r="F746" s="214" t="s">
        <v>145</v>
      </c>
      <c r="G746" s="212"/>
      <c r="H746" s="215">
        <v>385.08799999999997</v>
      </c>
      <c r="I746" s="216"/>
      <c r="J746" s="212"/>
      <c r="K746" s="212"/>
      <c r="L746" s="217"/>
      <c r="M746" s="233"/>
      <c r="N746" s="234"/>
      <c r="O746" s="234"/>
      <c r="P746" s="234"/>
      <c r="Q746" s="234"/>
      <c r="R746" s="234"/>
      <c r="S746" s="234"/>
      <c r="T746" s="235"/>
      <c r="AT746" s="221" t="s">
        <v>140</v>
      </c>
      <c r="AU746" s="221" t="s">
        <v>81</v>
      </c>
      <c r="AV746" s="15" t="s">
        <v>134</v>
      </c>
      <c r="AW746" s="15" t="s">
        <v>33</v>
      </c>
      <c r="AX746" s="15" t="s">
        <v>79</v>
      </c>
      <c r="AY746" s="221" t="s">
        <v>126</v>
      </c>
    </row>
    <row r="747" spans="1:51" s="2" customFormat="1" ht="6.95" customHeight="1">
      <c r="A747" s="35"/>
      <c r="B747" s="48"/>
      <c r="C747" s="49"/>
      <c r="D747" s="49"/>
      <c r="E747" s="49"/>
      <c r="F747" s="49"/>
      <c r="G747" s="49"/>
      <c r="H747" s="49"/>
      <c r="I747" s="49"/>
      <c r="J747" s="49"/>
      <c r="K747" s="49"/>
      <c r="L747" s="40"/>
      <c r="M747" s="35"/>
      <c r="O747" s="35"/>
      <c r="P747" s="35"/>
      <c r="Q747" s="35"/>
      <c r="R747" s="35"/>
      <c r="S747" s="35"/>
      <c r="T747" s="35"/>
      <c r="U747" s="35"/>
      <c r="V747" s="35"/>
      <c r="W747" s="35"/>
      <c r="X747" s="35"/>
      <c r="Y747" s="35"/>
      <c r="Z747" s="35"/>
      <c r="AA747" s="35"/>
      <c r="AB747" s="35"/>
      <c r="AC747" s="35"/>
      <c r="AD747" s="35"/>
      <c r="AE747" s="35"/>
    </row>
  </sheetData>
  <sheetProtection algorithmName="SHA-512" hashValue="xSU+3ZWw+3EtyLL9EH7KJ3CXGP47XVA7OPLi6W97HXainFZcSJNiyv2l7/TQtUre6r/+bTDG1MdCRoyQpYb6LQ==" saltValue="0HxfBZyae579RDe49AbIFSzuyPE1fqh2qVjt7N5GbzU/vWZeRQ8kPg2Koo2zFlynwhz0e/jlZ7j10PCxLTmNQA==" spinCount="100000" sheet="1" objects="1" scenarios="1" formatColumns="0" formatRows="0" autoFilter="0"/>
  <autoFilter ref="C100:K746"/>
  <mergeCells count="9">
    <mergeCell ref="E50:H50"/>
    <mergeCell ref="E91:H91"/>
    <mergeCell ref="E93:H93"/>
    <mergeCell ref="L2:V2"/>
    <mergeCell ref="E7:H7"/>
    <mergeCell ref="E9:H9"/>
    <mergeCell ref="E18:H18"/>
    <mergeCell ref="E27:H27"/>
    <mergeCell ref="E48:H48"/>
  </mergeCells>
  <hyperlinks>
    <hyperlink ref="F106" r:id="rId1"/>
    <hyperlink ref="F114" r:id="rId2"/>
    <hyperlink ref="F122" r:id="rId3"/>
    <hyperlink ref="F128" r:id="rId4"/>
    <hyperlink ref="F134" r:id="rId5"/>
    <hyperlink ref="F142" r:id="rId6"/>
    <hyperlink ref="F151" r:id="rId7"/>
    <hyperlink ref="F162" r:id="rId8"/>
    <hyperlink ref="F173" r:id="rId9"/>
    <hyperlink ref="F177" r:id="rId10"/>
    <hyperlink ref="F185" r:id="rId11"/>
    <hyperlink ref="F191" r:id="rId12"/>
    <hyperlink ref="F197" r:id="rId13"/>
    <hyperlink ref="F212" r:id="rId14"/>
    <hyperlink ref="F228" r:id="rId15"/>
    <hyperlink ref="F233" r:id="rId16"/>
    <hyperlink ref="F240" r:id="rId17"/>
    <hyperlink ref="F247" r:id="rId18"/>
    <hyperlink ref="F255" r:id="rId19"/>
    <hyperlink ref="F263" r:id="rId20"/>
    <hyperlink ref="F269" r:id="rId21"/>
    <hyperlink ref="F274" r:id="rId22"/>
    <hyperlink ref="F279" r:id="rId23"/>
    <hyperlink ref="F286" r:id="rId24"/>
    <hyperlink ref="F291" r:id="rId25"/>
    <hyperlink ref="F301" r:id="rId26"/>
    <hyperlink ref="F306" r:id="rId27"/>
    <hyperlink ref="F312" r:id="rId28"/>
    <hyperlink ref="F322" r:id="rId29"/>
    <hyperlink ref="F325" r:id="rId30"/>
    <hyperlink ref="F328" r:id="rId31"/>
    <hyperlink ref="F332" r:id="rId32"/>
    <hyperlink ref="F336" r:id="rId33"/>
    <hyperlink ref="F341" r:id="rId34"/>
    <hyperlink ref="F348" r:id="rId35"/>
    <hyperlink ref="F355" r:id="rId36"/>
    <hyperlink ref="F359" r:id="rId37"/>
    <hyperlink ref="F366" r:id="rId38"/>
    <hyperlink ref="F371" r:id="rId39"/>
    <hyperlink ref="F376" r:id="rId40"/>
    <hyperlink ref="F383" r:id="rId41"/>
    <hyperlink ref="F387" r:id="rId42"/>
    <hyperlink ref="F392" r:id="rId43"/>
    <hyperlink ref="F403" r:id="rId44"/>
    <hyperlink ref="F408" r:id="rId45"/>
    <hyperlink ref="F413" r:id="rId46"/>
    <hyperlink ref="F418" r:id="rId47"/>
    <hyperlink ref="F426" r:id="rId48"/>
    <hyperlink ref="F431" r:id="rId49"/>
    <hyperlink ref="F438" r:id="rId50"/>
    <hyperlink ref="F450" r:id="rId51"/>
    <hyperlink ref="F456" r:id="rId52"/>
    <hyperlink ref="F462" r:id="rId53"/>
    <hyperlink ref="F467" r:id="rId54"/>
    <hyperlink ref="F471" r:id="rId55"/>
    <hyperlink ref="F486" r:id="rId56"/>
    <hyperlink ref="F491" r:id="rId57"/>
    <hyperlink ref="F508" r:id="rId58"/>
    <hyperlink ref="F518" r:id="rId59"/>
    <hyperlink ref="F526" r:id="rId60"/>
    <hyperlink ref="F537" r:id="rId61"/>
    <hyperlink ref="F549" r:id="rId62"/>
    <hyperlink ref="F560" r:id="rId63"/>
    <hyperlink ref="F564" r:id="rId64"/>
    <hyperlink ref="F569" r:id="rId65"/>
    <hyperlink ref="F574" r:id="rId66"/>
    <hyperlink ref="F579" r:id="rId67"/>
    <hyperlink ref="F584" r:id="rId68"/>
    <hyperlink ref="F589" r:id="rId69"/>
    <hyperlink ref="F595" r:id="rId70"/>
    <hyperlink ref="F600" r:id="rId71"/>
    <hyperlink ref="F609" r:id="rId72"/>
    <hyperlink ref="F615" r:id="rId73"/>
    <hyperlink ref="F635" r:id="rId74"/>
    <hyperlink ref="F644" r:id="rId75"/>
    <hyperlink ref="F649" r:id="rId76"/>
    <hyperlink ref="F653" r:id="rId77"/>
    <hyperlink ref="F659" r:id="rId78"/>
    <hyperlink ref="F665" r:id="rId79"/>
    <hyperlink ref="F671" r:id="rId80"/>
    <hyperlink ref="F678" r:id="rId81"/>
    <hyperlink ref="F691" r:id="rId82"/>
    <hyperlink ref="F704" r:id="rId83"/>
    <hyperlink ref="F713" r:id="rId84"/>
    <hyperlink ref="F723" r:id="rId85"/>
    <hyperlink ref="F736" r:id="rId86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8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36" customWidth="1"/>
    <col min="2" max="2" width="1.6640625" style="236" customWidth="1"/>
    <col min="3" max="4" width="5" style="236" customWidth="1"/>
    <col min="5" max="5" width="11.6640625" style="236" customWidth="1"/>
    <col min="6" max="6" width="9.1640625" style="236" customWidth="1"/>
    <col min="7" max="7" width="5" style="236" customWidth="1"/>
    <col min="8" max="8" width="77.83203125" style="236" customWidth="1"/>
    <col min="9" max="10" width="20" style="236" customWidth="1"/>
    <col min="11" max="11" width="1.6640625" style="236" customWidth="1"/>
  </cols>
  <sheetData>
    <row r="1" spans="2:11" s="1" customFormat="1" ht="37.5" customHeight="1"/>
    <row r="2" spans="2:11" s="1" customFormat="1" ht="7.5" customHeight="1">
      <c r="B2" s="237"/>
      <c r="C2" s="238"/>
      <c r="D2" s="238"/>
      <c r="E2" s="238"/>
      <c r="F2" s="238"/>
      <c r="G2" s="238"/>
      <c r="H2" s="238"/>
      <c r="I2" s="238"/>
      <c r="J2" s="238"/>
      <c r="K2" s="239"/>
    </row>
    <row r="3" spans="2:11" s="16" customFormat="1" ht="45" customHeight="1">
      <c r="B3" s="240"/>
      <c r="C3" s="368" t="s">
        <v>952</v>
      </c>
      <c r="D3" s="368"/>
      <c r="E3" s="368"/>
      <c r="F3" s="368"/>
      <c r="G3" s="368"/>
      <c r="H3" s="368"/>
      <c r="I3" s="368"/>
      <c r="J3" s="368"/>
      <c r="K3" s="241"/>
    </row>
    <row r="4" spans="2:11" s="1" customFormat="1" ht="25.5" customHeight="1">
      <c r="B4" s="242"/>
      <c r="C4" s="373" t="s">
        <v>953</v>
      </c>
      <c r="D4" s="373"/>
      <c r="E4" s="373"/>
      <c r="F4" s="373"/>
      <c r="G4" s="373"/>
      <c r="H4" s="373"/>
      <c r="I4" s="373"/>
      <c r="J4" s="373"/>
      <c r="K4" s="243"/>
    </row>
    <row r="5" spans="2:11" s="1" customFormat="1" ht="5.25" customHeight="1">
      <c r="B5" s="242"/>
      <c r="C5" s="244"/>
      <c r="D5" s="244"/>
      <c r="E5" s="244"/>
      <c r="F5" s="244"/>
      <c r="G5" s="244"/>
      <c r="H5" s="244"/>
      <c r="I5" s="244"/>
      <c r="J5" s="244"/>
      <c r="K5" s="243"/>
    </row>
    <row r="6" spans="2:11" s="1" customFormat="1" ht="15" customHeight="1">
      <c r="B6" s="242"/>
      <c r="C6" s="372" t="s">
        <v>954</v>
      </c>
      <c r="D6" s="372"/>
      <c r="E6" s="372"/>
      <c r="F6" s="372"/>
      <c r="G6" s="372"/>
      <c r="H6" s="372"/>
      <c r="I6" s="372"/>
      <c r="J6" s="372"/>
      <c r="K6" s="243"/>
    </row>
    <row r="7" spans="2:11" s="1" customFormat="1" ht="15" customHeight="1">
      <c r="B7" s="246"/>
      <c r="C7" s="372" t="s">
        <v>955</v>
      </c>
      <c r="D7" s="372"/>
      <c r="E7" s="372"/>
      <c r="F7" s="372"/>
      <c r="G7" s="372"/>
      <c r="H7" s="372"/>
      <c r="I7" s="372"/>
      <c r="J7" s="372"/>
      <c r="K7" s="243"/>
    </row>
    <row r="8" spans="2:11" s="1" customFormat="1" ht="12.75" customHeight="1">
      <c r="B8" s="246"/>
      <c r="C8" s="245"/>
      <c r="D8" s="245"/>
      <c r="E8" s="245"/>
      <c r="F8" s="245"/>
      <c r="G8" s="245"/>
      <c r="H8" s="245"/>
      <c r="I8" s="245"/>
      <c r="J8" s="245"/>
      <c r="K8" s="243"/>
    </row>
    <row r="9" spans="2:11" s="1" customFormat="1" ht="15" customHeight="1">
      <c r="B9" s="246"/>
      <c r="C9" s="372" t="s">
        <v>956</v>
      </c>
      <c r="D9" s="372"/>
      <c r="E9" s="372"/>
      <c r="F9" s="372"/>
      <c r="G9" s="372"/>
      <c r="H9" s="372"/>
      <c r="I9" s="372"/>
      <c r="J9" s="372"/>
      <c r="K9" s="243"/>
    </row>
    <row r="10" spans="2:11" s="1" customFormat="1" ht="15" customHeight="1">
      <c r="B10" s="246"/>
      <c r="C10" s="245"/>
      <c r="D10" s="372" t="s">
        <v>957</v>
      </c>
      <c r="E10" s="372"/>
      <c r="F10" s="372"/>
      <c r="G10" s="372"/>
      <c r="H10" s="372"/>
      <c r="I10" s="372"/>
      <c r="J10" s="372"/>
      <c r="K10" s="243"/>
    </row>
    <row r="11" spans="2:11" s="1" customFormat="1" ht="15" customHeight="1">
      <c r="B11" s="246"/>
      <c r="C11" s="247"/>
      <c r="D11" s="372" t="s">
        <v>958</v>
      </c>
      <c r="E11" s="372"/>
      <c r="F11" s="372"/>
      <c r="G11" s="372"/>
      <c r="H11" s="372"/>
      <c r="I11" s="372"/>
      <c r="J11" s="372"/>
      <c r="K11" s="243"/>
    </row>
    <row r="12" spans="2:11" s="1" customFormat="1" ht="15" customHeight="1">
      <c r="B12" s="246"/>
      <c r="C12" s="247"/>
      <c r="D12" s="245"/>
      <c r="E12" s="245"/>
      <c r="F12" s="245"/>
      <c r="G12" s="245"/>
      <c r="H12" s="245"/>
      <c r="I12" s="245"/>
      <c r="J12" s="245"/>
      <c r="K12" s="243"/>
    </row>
    <row r="13" spans="2:11" s="1" customFormat="1" ht="15" customHeight="1">
      <c r="B13" s="246"/>
      <c r="C13" s="247"/>
      <c r="D13" s="248" t="s">
        <v>959</v>
      </c>
      <c r="E13" s="245"/>
      <c r="F13" s="245"/>
      <c r="G13" s="245"/>
      <c r="H13" s="245"/>
      <c r="I13" s="245"/>
      <c r="J13" s="245"/>
      <c r="K13" s="243"/>
    </row>
    <row r="14" spans="2:11" s="1" customFormat="1" ht="12.75" customHeight="1">
      <c r="B14" s="246"/>
      <c r="C14" s="247"/>
      <c r="D14" s="247"/>
      <c r="E14" s="247"/>
      <c r="F14" s="247"/>
      <c r="G14" s="247"/>
      <c r="H14" s="247"/>
      <c r="I14" s="247"/>
      <c r="J14" s="247"/>
      <c r="K14" s="243"/>
    </row>
    <row r="15" spans="2:11" s="1" customFormat="1" ht="15" customHeight="1">
      <c r="B15" s="246"/>
      <c r="C15" s="247"/>
      <c r="D15" s="372" t="s">
        <v>960</v>
      </c>
      <c r="E15" s="372"/>
      <c r="F15" s="372"/>
      <c r="G15" s="372"/>
      <c r="H15" s="372"/>
      <c r="I15" s="372"/>
      <c r="J15" s="372"/>
      <c r="K15" s="243"/>
    </row>
    <row r="16" spans="2:11" s="1" customFormat="1" ht="15" customHeight="1">
      <c r="B16" s="246"/>
      <c r="C16" s="247"/>
      <c r="D16" s="372" t="s">
        <v>961</v>
      </c>
      <c r="E16" s="372"/>
      <c r="F16" s="372"/>
      <c r="G16" s="372"/>
      <c r="H16" s="372"/>
      <c r="I16" s="372"/>
      <c r="J16" s="372"/>
      <c r="K16" s="243"/>
    </row>
    <row r="17" spans="2:11" s="1" customFormat="1" ht="15" customHeight="1">
      <c r="B17" s="246"/>
      <c r="C17" s="247"/>
      <c r="D17" s="372" t="s">
        <v>962</v>
      </c>
      <c r="E17" s="372"/>
      <c r="F17" s="372"/>
      <c r="G17" s="372"/>
      <c r="H17" s="372"/>
      <c r="I17" s="372"/>
      <c r="J17" s="372"/>
      <c r="K17" s="243"/>
    </row>
    <row r="18" spans="2:11" s="1" customFormat="1" ht="15" customHeight="1">
      <c r="B18" s="246"/>
      <c r="C18" s="247"/>
      <c r="D18" s="247"/>
      <c r="E18" s="249" t="s">
        <v>78</v>
      </c>
      <c r="F18" s="372" t="s">
        <v>963</v>
      </c>
      <c r="G18" s="372"/>
      <c r="H18" s="372"/>
      <c r="I18" s="372"/>
      <c r="J18" s="372"/>
      <c r="K18" s="243"/>
    </row>
    <row r="19" spans="2:11" s="1" customFormat="1" ht="15" customHeight="1">
      <c r="B19" s="246"/>
      <c r="C19" s="247"/>
      <c r="D19" s="247"/>
      <c r="E19" s="249" t="s">
        <v>964</v>
      </c>
      <c r="F19" s="372" t="s">
        <v>965</v>
      </c>
      <c r="G19" s="372"/>
      <c r="H19" s="372"/>
      <c r="I19" s="372"/>
      <c r="J19" s="372"/>
      <c r="K19" s="243"/>
    </row>
    <row r="20" spans="2:11" s="1" customFormat="1" ht="15" customHeight="1">
      <c r="B20" s="246"/>
      <c r="C20" s="247"/>
      <c r="D20" s="247"/>
      <c r="E20" s="249" t="s">
        <v>966</v>
      </c>
      <c r="F20" s="372" t="s">
        <v>967</v>
      </c>
      <c r="G20" s="372"/>
      <c r="H20" s="372"/>
      <c r="I20" s="372"/>
      <c r="J20" s="372"/>
      <c r="K20" s="243"/>
    </row>
    <row r="21" spans="2:11" s="1" customFormat="1" ht="15" customHeight="1">
      <c r="B21" s="246"/>
      <c r="C21" s="247"/>
      <c r="D21" s="247"/>
      <c r="E21" s="249" t="s">
        <v>968</v>
      </c>
      <c r="F21" s="372" t="s">
        <v>969</v>
      </c>
      <c r="G21" s="372"/>
      <c r="H21" s="372"/>
      <c r="I21" s="372"/>
      <c r="J21" s="372"/>
      <c r="K21" s="243"/>
    </row>
    <row r="22" spans="2:11" s="1" customFormat="1" ht="15" customHeight="1">
      <c r="B22" s="246"/>
      <c r="C22" s="247"/>
      <c r="D22" s="247"/>
      <c r="E22" s="249" t="s">
        <v>970</v>
      </c>
      <c r="F22" s="372" t="s">
        <v>971</v>
      </c>
      <c r="G22" s="372"/>
      <c r="H22" s="372"/>
      <c r="I22" s="372"/>
      <c r="J22" s="372"/>
      <c r="K22" s="243"/>
    </row>
    <row r="23" spans="2:11" s="1" customFormat="1" ht="15" customHeight="1">
      <c r="B23" s="246"/>
      <c r="C23" s="247"/>
      <c r="D23" s="247"/>
      <c r="E23" s="249" t="s">
        <v>972</v>
      </c>
      <c r="F23" s="372" t="s">
        <v>973</v>
      </c>
      <c r="G23" s="372"/>
      <c r="H23" s="372"/>
      <c r="I23" s="372"/>
      <c r="J23" s="372"/>
      <c r="K23" s="243"/>
    </row>
    <row r="24" spans="2:11" s="1" customFormat="1" ht="12.75" customHeight="1">
      <c r="B24" s="246"/>
      <c r="C24" s="247"/>
      <c r="D24" s="247"/>
      <c r="E24" s="247"/>
      <c r="F24" s="247"/>
      <c r="G24" s="247"/>
      <c r="H24" s="247"/>
      <c r="I24" s="247"/>
      <c r="J24" s="247"/>
      <c r="K24" s="243"/>
    </row>
    <row r="25" spans="2:11" s="1" customFormat="1" ht="15" customHeight="1">
      <c r="B25" s="246"/>
      <c r="C25" s="372" t="s">
        <v>974</v>
      </c>
      <c r="D25" s="372"/>
      <c r="E25" s="372"/>
      <c r="F25" s="372"/>
      <c r="G25" s="372"/>
      <c r="H25" s="372"/>
      <c r="I25" s="372"/>
      <c r="J25" s="372"/>
      <c r="K25" s="243"/>
    </row>
    <row r="26" spans="2:11" s="1" customFormat="1" ht="15" customHeight="1">
      <c r="B26" s="246"/>
      <c r="C26" s="372" t="s">
        <v>975</v>
      </c>
      <c r="D26" s="372"/>
      <c r="E26" s="372"/>
      <c r="F26" s="372"/>
      <c r="G26" s="372"/>
      <c r="H26" s="372"/>
      <c r="I26" s="372"/>
      <c r="J26" s="372"/>
      <c r="K26" s="243"/>
    </row>
    <row r="27" spans="2:11" s="1" customFormat="1" ht="15" customHeight="1">
      <c r="B27" s="246"/>
      <c r="C27" s="245"/>
      <c r="D27" s="372" t="s">
        <v>976</v>
      </c>
      <c r="E27" s="372"/>
      <c r="F27" s="372"/>
      <c r="G27" s="372"/>
      <c r="H27" s="372"/>
      <c r="I27" s="372"/>
      <c r="J27" s="372"/>
      <c r="K27" s="243"/>
    </row>
    <row r="28" spans="2:11" s="1" customFormat="1" ht="15" customHeight="1">
      <c r="B28" s="246"/>
      <c r="C28" s="247"/>
      <c r="D28" s="372" t="s">
        <v>977</v>
      </c>
      <c r="E28" s="372"/>
      <c r="F28" s="372"/>
      <c r="G28" s="372"/>
      <c r="H28" s="372"/>
      <c r="I28" s="372"/>
      <c r="J28" s="372"/>
      <c r="K28" s="243"/>
    </row>
    <row r="29" spans="2:11" s="1" customFormat="1" ht="12.75" customHeight="1">
      <c r="B29" s="246"/>
      <c r="C29" s="247"/>
      <c r="D29" s="247"/>
      <c r="E29" s="247"/>
      <c r="F29" s="247"/>
      <c r="G29" s="247"/>
      <c r="H29" s="247"/>
      <c r="I29" s="247"/>
      <c r="J29" s="247"/>
      <c r="K29" s="243"/>
    </row>
    <row r="30" spans="2:11" s="1" customFormat="1" ht="15" customHeight="1">
      <c r="B30" s="246"/>
      <c r="C30" s="247"/>
      <c r="D30" s="372" t="s">
        <v>978</v>
      </c>
      <c r="E30" s="372"/>
      <c r="F30" s="372"/>
      <c r="G30" s="372"/>
      <c r="H30" s="372"/>
      <c r="I30" s="372"/>
      <c r="J30" s="372"/>
      <c r="K30" s="243"/>
    </row>
    <row r="31" spans="2:11" s="1" customFormat="1" ht="15" customHeight="1">
      <c r="B31" s="246"/>
      <c r="C31" s="247"/>
      <c r="D31" s="372" t="s">
        <v>979</v>
      </c>
      <c r="E31" s="372"/>
      <c r="F31" s="372"/>
      <c r="G31" s="372"/>
      <c r="H31" s="372"/>
      <c r="I31" s="372"/>
      <c r="J31" s="372"/>
      <c r="K31" s="243"/>
    </row>
    <row r="32" spans="2:11" s="1" customFormat="1" ht="12.75" customHeight="1">
      <c r="B32" s="246"/>
      <c r="C32" s="247"/>
      <c r="D32" s="247"/>
      <c r="E32" s="247"/>
      <c r="F32" s="247"/>
      <c r="G32" s="247"/>
      <c r="H32" s="247"/>
      <c r="I32" s="247"/>
      <c r="J32" s="247"/>
      <c r="K32" s="243"/>
    </row>
    <row r="33" spans="2:11" s="1" customFormat="1" ht="15" customHeight="1">
      <c r="B33" s="246"/>
      <c r="C33" s="247"/>
      <c r="D33" s="372" t="s">
        <v>980</v>
      </c>
      <c r="E33" s="372"/>
      <c r="F33" s="372"/>
      <c r="G33" s="372"/>
      <c r="H33" s="372"/>
      <c r="I33" s="372"/>
      <c r="J33" s="372"/>
      <c r="K33" s="243"/>
    </row>
    <row r="34" spans="2:11" s="1" customFormat="1" ht="15" customHeight="1">
      <c r="B34" s="246"/>
      <c r="C34" s="247"/>
      <c r="D34" s="372" t="s">
        <v>981</v>
      </c>
      <c r="E34" s="372"/>
      <c r="F34" s="372"/>
      <c r="G34" s="372"/>
      <c r="H34" s="372"/>
      <c r="I34" s="372"/>
      <c r="J34" s="372"/>
      <c r="K34" s="243"/>
    </row>
    <row r="35" spans="2:11" s="1" customFormat="1" ht="15" customHeight="1">
      <c r="B35" s="246"/>
      <c r="C35" s="247"/>
      <c r="D35" s="372" t="s">
        <v>982</v>
      </c>
      <c r="E35" s="372"/>
      <c r="F35" s="372"/>
      <c r="G35" s="372"/>
      <c r="H35" s="372"/>
      <c r="I35" s="372"/>
      <c r="J35" s="372"/>
      <c r="K35" s="243"/>
    </row>
    <row r="36" spans="2:11" s="1" customFormat="1" ht="15" customHeight="1">
      <c r="B36" s="246"/>
      <c r="C36" s="247"/>
      <c r="D36" s="245"/>
      <c r="E36" s="248" t="s">
        <v>112</v>
      </c>
      <c r="F36" s="245"/>
      <c r="G36" s="372" t="s">
        <v>983</v>
      </c>
      <c r="H36" s="372"/>
      <c r="I36" s="372"/>
      <c r="J36" s="372"/>
      <c r="K36" s="243"/>
    </row>
    <row r="37" spans="2:11" s="1" customFormat="1" ht="30.75" customHeight="1">
      <c r="B37" s="246"/>
      <c r="C37" s="247"/>
      <c r="D37" s="245"/>
      <c r="E37" s="248" t="s">
        <v>984</v>
      </c>
      <c r="F37" s="245"/>
      <c r="G37" s="372" t="s">
        <v>985</v>
      </c>
      <c r="H37" s="372"/>
      <c r="I37" s="372"/>
      <c r="J37" s="372"/>
      <c r="K37" s="243"/>
    </row>
    <row r="38" spans="2:11" s="1" customFormat="1" ht="15" customHeight="1">
      <c r="B38" s="246"/>
      <c r="C38" s="247"/>
      <c r="D38" s="245"/>
      <c r="E38" s="248" t="s">
        <v>52</v>
      </c>
      <c r="F38" s="245"/>
      <c r="G38" s="372" t="s">
        <v>986</v>
      </c>
      <c r="H38" s="372"/>
      <c r="I38" s="372"/>
      <c r="J38" s="372"/>
      <c r="K38" s="243"/>
    </row>
    <row r="39" spans="2:11" s="1" customFormat="1" ht="15" customHeight="1">
      <c r="B39" s="246"/>
      <c r="C39" s="247"/>
      <c r="D39" s="245"/>
      <c r="E39" s="248" t="s">
        <v>53</v>
      </c>
      <c r="F39" s="245"/>
      <c r="G39" s="372" t="s">
        <v>987</v>
      </c>
      <c r="H39" s="372"/>
      <c r="I39" s="372"/>
      <c r="J39" s="372"/>
      <c r="K39" s="243"/>
    </row>
    <row r="40" spans="2:11" s="1" customFormat="1" ht="15" customHeight="1">
      <c r="B40" s="246"/>
      <c r="C40" s="247"/>
      <c r="D40" s="245"/>
      <c r="E40" s="248" t="s">
        <v>113</v>
      </c>
      <c r="F40" s="245"/>
      <c r="G40" s="372" t="s">
        <v>988</v>
      </c>
      <c r="H40" s="372"/>
      <c r="I40" s="372"/>
      <c r="J40" s="372"/>
      <c r="K40" s="243"/>
    </row>
    <row r="41" spans="2:11" s="1" customFormat="1" ht="15" customHeight="1">
      <c r="B41" s="246"/>
      <c r="C41" s="247"/>
      <c r="D41" s="245"/>
      <c r="E41" s="248" t="s">
        <v>114</v>
      </c>
      <c r="F41" s="245"/>
      <c r="G41" s="372" t="s">
        <v>989</v>
      </c>
      <c r="H41" s="372"/>
      <c r="I41" s="372"/>
      <c r="J41" s="372"/>
      <c r="K41" s="243"/>
    </row>
    <row r="42" spans="2:11" s="1" customFormat="1" ht="15" customHeight="1">
      <c r="B42" s="246"/>
      <c r="C42" s="247"/>
      <c r="D42" s="245"/>
      <c r="E42" s="248" t="s">
        <v>990</v>
      </c>
      <c r="F42" s="245"/>
      <c r="G42" s="372" t="s">
        <v>991</v>
      </c>
      <c r="H42" s="372"/>
      <c r="I42" s="372"/>
      <c r="J42" s="372"/>
      <c r="K42" s="243"/>
    </row>
    <row r="43" spans="2:11" s="1" customFormat="1" ht="15" customHeight="1">
      <c r="B43" s="246"/>
      <c r="C43" s="247"/>
      <c r="D43" s="245"/>
      <c r="E43" s="248"/>
      <c r="F43" s="245"/>
      <c r="G43" s="372" t="s">
        <v>992</v>
      </c>
      <c r="H43" s="372"/>
      <c r="I43" s="372"/>
      <c r="J43" s="372"/>
      <c r="K43" s="243"/>
    </row>
    <row r="44" spans="2:11" s="1" customFormat="1" ht="15" customHeight="1">
      <c r="B44" s="246"/>
      <c r="C44" s="247"/>
      <c r="D44" s="245"/>
      <c r="E44" s="248" t="s">
        <v>993</v>
      </c>
      <c r="F44" s="245"/>
      <c r="G44" s="372" t="s">
        <v>994</v>
      </c>
      <c r="H44" s="372"/>
      <c r="I44" s="372"/>
      <c r="J44" s="372"/>
      <c r="K44" s="243"/>
    </row>
    <row r="45" spans="2:11" s="1" customFormat="1" ht="15" customHeight="1">
      <c r="B45" s="246"/>
      <c r="C45" s="247"/>
      <c r="D45" s="245"/>
      <c r="E45" s="248" t="s">
        <v>116</v>
      </c>
      <c r="F45" s="245"/>
      <c r="G45" s="372" t="s">
        <v>995</v>
      </c>
      <c r="H45" s="372"/>
      <c r="I45" s="372"/>
      <c r="J45" s="372"/>
      <c r="K45" s="243"/>
    </row>
    <row r="46" spans="2:11" s="1" customFormat="1" ht="12.75" customHeight="1">
      <c r="B46" s="246"/>
      <c r="C46" s="247"/>
      <c r="D46" s="245"/>
      <c r="E46" s="245"/>
      <c r="F46" s="245"/>
      <c r="G46" s="245"/>
      <c r="H46" s="245"/>
      <c r="I46" s="245"/>
      <c r="J46" s="245"/>
      <c r="K46" s="243"/>
    </row>
    <row r="47" spans="2:11" s="1" customFormat="1" ht="15" customHeight="1">
      <c r="B47" s="246"/>
      <c r="C47" s="247"/>
      <c r="D47" s="372" t="s">
        <v>996</v>
      </c>
      <c r="E47" s="372"/>
      <c r="F47" s="372"/>
      <c r="G47" s="372"/>
      <c r="H47" s="372"/>
      <c r="I47" s="372"/>
      <c r="J47" s="372"/>
      <c r="K47" s="243"/>
    </row>
    <row r="48" spans="2:11" s="1" customFormat="1" ht="15" customHeight="1">
      <c r="B48" s="246"/>
      <c r="C48" s="247"/>
      <c r="D48" s="247"/>
      <c r="E48" s="372" t="s">
        <v>997</v>
      </c>
      <c r="F48" s="372"/>
      <c r="G48" s="372"/>
      <c r="H48" s="372"/>
      <c r="I48" s="372"/>
      <c r="J48" s="372"/>
      <c r="K48" s="243"/>
    </row>
    <row r="49" spans="2:11" s="1" customFormat="1" ht="15" customHeight="1">
      <c r="B49" s="246"/>
      <c r="C49" s="247"/>
      <c r="D49" s="247"/>
      <c r="E49" s="372" t="s">
        <v>998</v>
      </c>
      <c r="F49" s="372"/>
      <c r="G49" s="372"/>
      <c r="H49" s="372"/>
      <c r="I49" s="372"/>
      <c r="J49" s="372"/>
      <c r="K49" s="243"/>
    </row>
    <row r="50" spans="2:11" s="1" customFormat="1" ht="15" customHeight="1">
      <c r="B50" s="246"/>
      <c r="C50" s="247"/>
      <c r="D50" s="247"/>
      <c r="E50" s="372" t="s">
        <v>999</v>
      </c>
      <c r="F50" s="372"/>
      <c r="G50" s="372"/>
      <c r="H50" s="372"/>
      <c r="I50" s="372"/>
      <c r="J50" s="372"/>
      <c r="K50" s="243"/>
    </row>
    <row r="51" spans="2:11" s="1" customFormat="1" ht="15" customHeight="1">
      <c r="B51" s="246"/>
      <c r="C51" s="247"/>
      <c r="D51" s="372" t="s">
        <v>1000</v>
      </c>
      <c r="E51" s="372"/>
      <c r="F51" s="372"/>
      <c r="G51" s="372"/>
      <c r="H51" s="372"/>
      <c r="I51" s="372"/>
      <c r="J51" s="372"/>
      <c r="K51" s="243"/>
    </row>
    <row r="52" spans="2:11" s="1" customFormat="1" ht="25.5" customHeight="1">
      <c r="B52" s="242"/>
      <c r="C52" s="373" t="s">
        <v>1001</v>
      </c>
      <c r="D52" s="373"/>
      <c r="E52" s="373"/>
      <c r="F52" s="373"/>
      <c r="G52" s="373"/>
      <c r="H52" s="373"/>
      <c r="I52" s="373"/>
      <c r="J52" s="373"/>
      <c r="K52" s="243"/>
    </row>
    <row r="53" spans="2:11" s="1" customFormat="1" ht="5.25" customHeight="1">
      <c r="B53" s="242"/>
      <c r="C53" s="244"/>
      <c r="D53" s="244"/>
      <c r="E53" s="244"/>
      <c r="F53" s="244"/>
      <c r="G53" s="244"/>
      <c r="H53" s="244"/>
      <c r="I53" s="244"/>
      <c r="J53" s="244"/>
      <c r="K53" s="243"/>
    </row>
    <row r="54" spans="2:11" s="1" customFormat="1" ht="15" customHeight="1">
      <c r="B54" s="242"/>
      <c r="C54" s="372" t="s">
        <v>1002</v>
      </c>
      <c r="D54" s="372"/>
      <c r="E54" s="372"/>
      <c r="F54" s="372"/>
      <c r="G54" s="372"/>
      <c r="H54" s="372"/>
      <c r="I54" s="372"/>
      <c r="J54" s="372"/>
      <c r="K54" s="243"/>
    </row>
    <row r="55" spans="2:11" s="1" customFormat="1" ht="15" customHeight="1">
      <c r="B55" s="242"/>
      <c r="C55" s="372" t="s">
        <v>1003</v>
      </c>
      <c r="D55" s="372"/>
      <c r="E55" s="372"/>
      <c r="F55" s="372"/>
      <c r="G55" s="372"/>
      <c r="H55" s="372"/>
      <c r="I55" s="372"/>
      <c r="J55" s="372"/>
      <c r="K55" s="243"/>
    </row>
    <row r="56" spans="2:11" s="1" customFormat="1" ht="12.75" customHeight="1">
      <c r="B56" s="242"/>
      <c r="C56" s="245"/>
      <c r="D56" s="245"/>
      <c r="E56" s="245"/>
      <c r="F56" s="245"/>
      <c r="G56" s="245"/>
      <c r="H56" s="245"/>
      <c r="I56" s="245"/>
      <c r="J56" s="245"/>
      <c r="K56" s="243"/>
    </row>
    <row r="57" spans="2:11" s="1" customFormat="1" ht="15" customHeight="1">
      <c r="B57" s="242"/>
      <c r="C57" s="372" t="s">
        <v>1004</v>
      </c>
      <c r="D57" s="372"/>
      <c r="E57" s="372"/>
      <c r="F57" s="372"/>
      <c r="G57" s="372"/>
      <c r="H57" s="372"/>
      <c r="I57" s="372"/>
      <c r="J57" s="372"/>
      <c r="K57" s="243"/>
    </row>
    <row r="58" spans="2:11" s="1" customFormat="1" ht="15" customHeight="1">
      <c r="B58" s="242"/>
      <c r="C58" s="247"/>
      <c r="D58" s="372" t="s">
        <v>1005</v>
      </c>
      <c r="E58" s="372"/>
      <c r="F58" s="372"/>
      <c r="G58" s="372"/>
      <c r="H58" s="372"/>
      <c r="I58" s="372"/>
      <c r="J58" s="372"/>
      <c r="K58" s="243"/>
    </row>
    <row r="59" spans="2:11" s="1" customFormat="1" ht="15" customHeight="1">
      <c r="B59" s="242"/>
      <c r="C59" s="247"/>
      <c r="D59" s="372" t="s">
        <v>1006</v>
      </c>
      <c r="E59" s="372"/>
      <c r="F59" s="372"/>
      <c r="G59" s="372"/>
      <c r="H59" s="372"/>
      <c r="I59" s="372"/>
      <c r="J59" s="372"/>
      <c r="K59" s="243"/>
    </row>
    <row r="60" spans="2:11" s="1" customFormat="1" ht="15" customHeight="1">
      <c r="B60" s="242"/>
      <c r="C60" s="247"/>
      <c r="D60" s="372" t="s">
        <v>1007</v>
      </c>
      <c r="E60" s="372"/>
      <c r="F60" s="372"/>
      <c r="G60" s="372"/>
      <c r="H60" s="372"/>
      <c r="I60" s="372"/>
      <c r="J60" s="372"/>
      <c r="K60" s="243"/>
    </row>
    <row r="61" spans="2:11" s="1" customFormat="1" ht="15" customHeight="1">
      <c r="B61" s="242"/>
      <c r="C61" s="247"/>
      <c r="D61" s="372" t="s">
        <v>1008</v>
      </c>
      <c r="E61" s="372"/>
      <c r="F61" s="372"/>
      <c r="G61" s="372"/>
      <c r="H61" s="372"/>
      <c r="I61" s="372"/>
      <c r="J61" s="372"/>
      <c r="K61" s="243"/>
    </row>
    <row r="62" spans="2:11" s="1" customFormat="1" ht="15" customHeight="1">
      <c r="B62" s="242"/>
      <c r="C62" s="247"/>
      <c r="D62" s="374" t="s">
        <v>1009</v>
      </c>
      <c r="E62" s="374"/>
      <c r="F62" s="374"/>
      <c r="G62" s="374"/>
      <c r="H62" s="374"/>
      <c r="I62" s="374"/>
      <c r="J62" s="374"/>
      <c r="K62" s="243"/>
    </row>
    <row r="63" spans="2:11" s="1" customFormat="1" ht="15" customHeight="1">
      <c r="B63" s="242"/>
      <c r="C63" s="247"/>
      <c r="D63" s="372" t="s">
        <v>1010</v>
      </c>
      <c r="E63" s="372"/>
      <c r="F63" s="372"/>
      <c r="G63" s="372"/>
      <c r="H63" s="372"/>
      <c r="I63" s="372"/>
      <c r="J63" s="372"/>
      <c r="K63" s="243"/>
    </row>
    <row r="64" spans="2:11" s="1" customFormat="1" ht="12.75" customHeight="1">
      <c r="B64" s="242"/>
      <c r="C64" s="247"/>
      <c r="D64" s="247"/>
      <c r="E64" s="250"/>
      <c r="F64" s="247"/>
      <c r="G64" s="247"/>
      <c r="H64" s="247"/>
      <c r="I64" s="247"/>
      <c r="J64" s="247"/>
      <c r="K64" s="243"/>
    </row>
    <row r="65" spans="2:11" s="1" customFormat="1" ht="15" customHeight="1">
      <c r="B65" s="242"/>
      <c r="C65" s="247"/>
      <c r="D65" s="372" t="s">
        <v>1011</v>
      </c>
      <c r="E65" s="372"/>
      <c r="F65" s="372"/>
      <c r="G65" s="372"/>
      <c r="H65" s="372"/>
      <c r="I65" s="372"/>
      <c r="J65" s="372"/>
      <c r="K65" s="243"/>
    </row>
    <row r="66" spans="2:11" s="1" customFormat="1" ht="15" customHeight="1">
      <c r="B66" s="242"/>
      <c r="C66" s="247"/>
      <c r="D66" s="374" t="s">
        <v>1012</v>
      </c>
      <c r="E66" s="374"/>
      <c r="F66" s="374"/>
      <c r="G66" s="374"/>
      <c r="H66" s="374"/>
      <c r="I66" s="374"/>
      <c r="J66" s="374"/>
      <c r="K66" s="243"/>
    </row>
    <row r="67" spans="2:11" s="1" customFormat="1" ht="15" customHeight="1">
      <c r="B67" s="242"/>
      <c r="C67" s="247"/>
      <c r="D67" s="372" t="s">
        <v>1013</v>
      </c>
      <c r="E67" s="372"/>
      <c r="F67" s="372"/>
      <c r="G67" s="372"/>
      <c r="H67" s="372"/>
      <c r="I67" s="372"/>
      <c r="J67" s="372"/>
      <c r="K67" s="243"/>
    </row>
    <row r="68" spans="2:11" s="1" customFormat="1" ht="15" customHeight="1">
      <c r="B68" s="242"/>
      <c r="C68" s="247"/>
      <c r="D68" s="372" t="s">
        <v>1014</v>
      </c>
      <c r="E68" s="372"/>
      <c r="F68" s="372"/>
      <c r="G68" s="372"/>
      <c r="H68" s="372"/>
      <c r="I68" s="372"/>
      <c r="J68" s="372"/>
      <c r="K68" s="243"/>
    </row>
    <row r="69" spans="2:11" s="1" customFormat="1" ht="15" customHeight="1">
      <c r="B69" s="242"/>
      <c r="C69" s="247"/>
      <c r="D69" s="372" t="s">
        <v>1015</v>
      </c>
      <c r="E69" s="372"/>
      <c r="F69" s="372"/>
      <c r="G69" s="372"/>
      <c r="H69" s="372"/>
      <c r="I69" s="372"/>
      <c r="J69" s="372"/>
      <c r="K69" s="243"/>
    </row>
    <row r="70" spans="2:11" s="1" customFormat="1" ht="15" customHeight="1">
      <c r="B70" s="242"/>
      <c r="C70" s="247"/>
      <c r="D70" s="372" t="s">
        <v>1016</v>
      </c>
      <c r="E70" s="372"/>
      <c r="F70" s="372"/>
      <c r="G70" s="372"/>
      <c r="H70" s="372"/>
      <c r="I70" s="372"/>
      <c r="J70" s="372"/>
      <c r="K70" s="243"/>
    </row>
    <row r="71" spans="2:11" s="1" customFormat="1" ht="12.75" customHeight="1">
      <c r="B71" s="251"/>
      <c r="C71" s="252"/>
      <c r="D71" s="252"/>
      <c r="E71" s="252"/>
      <c r="F71" s="252"/>
      <c r="G71" s="252"/>
      <c r="H71" s="252"/>
      <c r="I71" s="252"/>
      <c r="J71" s="252"/>
      <c r="K71" s="253"/>
    </row>
    <row r="72" spans="2:11" s="1" customFormat="1" ht="18.75" customHeight="1">
      <c r="B72" s="254"/>
      <c r="C72" s="254"/>
      <c r="D72" s="254"/>
      <c r="E72" s="254"/>
      <c r="F72" s="254"/>
      <c r="G72" s="254"/>
      <c r="H72" s="254"/>
      <c r="I72" s="254"/>
      <c r="J72" s="254"/>
      <c r="K72" s="255"/>
    </row>
    <row r="73" spans="2:11" s="1" customFormat="1" ht="18.75" customHeight="1">
      <c r="B73" s="255"/>
      <c r="C73" s="255"/>
      <c r="D73" s="255"/>
      <c r="E73" s="255"/>
      <c r="F73" s="255"/>
      <c r="G73" s="255"/>
      <c r="H73" s="255"/>
      <c r="I73" s="255"/>
      <c r="J73" s="255"/>
      <c r="K73" s="255"/>
    </row>
    <row r="74" spans="2:11" s="1" customFormat="1" ht="7.5" customHeight="1">
      <c r="B74" s="256"/>
      <c r="C74" s="257"/>
      <c r="D74" s="257"/>
      <c r="E74" s="257"/>
      <c r="F74" s="257"/>
      <c r="G74" s="257"/>
      <c r="H74" s="257"/>
      <c r="I74" s="257"/>
      <c r="J74" s="257"/>
      <c r="K74" s="258"/>
    </row>
    <row r="75" spans="2:11" s="1" customFormat="1" ht="45" customHeight="1">
      <c r="B75" s="259"/>
      <c r="C75" s="367" t="s">
        <v>1017</v>
      </c>
      <c r="D75" s="367"/>
      <c r="E75" s="367"/>
      <c r="F75" s="367"/>
      <c r="G75" s="367"/>
      <c r="H75" s="367"/>
      <c r="I75" s="367"/>
      <c r="J75" s="367"/>
      <c r="K75" s="260"/>
    </row>
    <row r="76" spans="2:11" s="1" customFormat="1" ht="17.25" customHeight="1">
      <c r="B76" s="259"/>
      <c r="C76" s="261" t="s">
        <v>1018</v>
      </c>
      <c r="D76" s="261"/>
      <c r="E76" s="261"/>
      <c r="F76" s="261" t="s">
        <v>1019</v>
      </c>
      <c r="G76" s="262"/>
      <c r="H76" s="261" t="s">
        <v>53</v>
      </c>
      <c r="I76" s="261" t="s">
        <v>56</v>
      </c>
      <c r="J76" s="261" t="s">
        <v>1020</v>
      </c>
      <c r="K76" s="260"/>
    </row>
    <row r="77" spans="2:11" s="1" customFormat="1" ht="17.25" customHeight="1">
      <c r="B77" s="259"/>
      <c r="C77" s="263" t="s">
        <v>1021</v>
      </c>
      <c r="D77" s="263"/>
      <c r="E77" s="263"/>
      <c r="F77" s="264" t="s">
        <v>1022</v>
      </c>
      <c r="G77" s="265"/>
      <c r="H77" s="263"/>
      <c r="I77" s="263"/>
      <c r="J77" s="263" t="s">
        <v>1023</v>
      </c>
      <c r="K77" s="260"/>
    </row>
    <row r="78" spans="2:11" s="1" customFormat="1" ht="5.25" customHeight="1">
      <c r="B78" s="259"/>
      <c r="C78" s="266"/>
      <c r="D78" s="266"/>
      <c r="E78" s="266"/>
      <c r="F78" s="266"/>
      <c r="G78" s="267"/>
      <c r="H78" s="266"/>
      <c r="I78" s="266"/>
      <c r="J78" s="266"/>
      <c r="K78" s="260"/>
    </row>
    <row r="79" spans="2:11" s="1" customFormat="1" ht="15" customHeight="1">
      <c r="B79" s="259"/>
      <c r="C79" s="248" t="s">
        <v>52</v>
      </c>
      <c r="D79" s="268"/>
      <c r="E79" s="268"/>
      <c r="F79" s="269" t="s">
        <v>1024</v>
      </c>
      <c r="G79" s="270"/>
      <c r="H79" s="248" t="s">
        <v>1025</v>
      </c>
      <c r="I79" s="248" t="s">
        <v>1026</v>
      </c>
      <c r="J79" s="248">
        <v>20</v>
      </c>
      <c r="K79" s="260"/>
    </row>
    <row r="80" spans="2:11" s="1" customFormat="1" ht="15" customHeight="1">
      <c r="B80" s="259"/>
      <c r="C80" s="248" t="s">
        <v>1027</v>
      </c>
      <c r="D80" s="248"/>
      <c r="E80" s="248"/>
      <c r="F80" s="269" t="s">
        <v>1024</v>
      </c>
      <c r="G80" s="270"/>
      <c r="H80" s="248" t="s">
        <v>1028</v>
      </c>
      <c r="I80" s="248" t="s">
        <v>1026</v>
      </c>
      <c r="J80" s="248">
        <v>120</v>
      </c>
      <c r="K80" s="260"/>
    </row>
    <row r="81" spans="2:11" s="1" customFormat="1" ht="15" customHeight="1">
      <c r="B81" s="271"/>
      <c r="C81" s="248" t="s">
        <v>1029</v>
      </c>
      <c r="D81" s="248"/>
      <c r="E81" s="248"/>
      <c r="F81" s="269" t="s">
        <v>1030</v>
      </c>
      <c r="G81" s="270"/>
      <c r="H81" s="248" t="s">
        <v>1031</v>
      </c>
      <c r="I81" s="248" t="s">
        <v>1026</v>
      </c>
      <c r="J81" s="248">
        <v>50</v>
      </c>
      <c r="K81" s="260"/>
    </row>
    <row r="82" spans="2:11" s="1" customFormat="1" ht="15" customHeight="1">
      <c r="B82" s="271"/>
      <c r="C82" s="248" t="s">
        <v>1032</v>
      </c>
      <c r="D82" s="248"/>
      <c r="E82" s="248"/>
      <c r="F82" s="269" t="s">
        <v>1024</v>
      </c>
      <c r="G82" s="270"/>
      <c r="H82" s="248" t="s">
        <v>1033</v>
      </c>
      <c r="I82" s="248" t="s">
        <v>1034</v>
      </c>
      <c r="J82" s="248"/>
      <c r="K82" s="260"/>
    </row>
    <row r="83" spans="2:11" s="1" customFormat="1" ht="15" customHeight="1">
      <c r="B83" s="271"/>
      <c r="C83" s="272" t="s">
        <v>1035</v>
      </c>
      <c r="D83" s="272"/>
      <c r="E83" s="272"/>
      <c r="F83" s="273" t="s">
        <v>1030</v>
      </c>
      <c r="G83" s="272"/>
      <c r="H83" s="272" t="s">
        <v>1036</v>
      </c>
      <c r="I83" s="272" t="s">
        <v>1026</v>
      </c>
      <c r="J83" s="272">
        <v>15</v>
      </c>
      <c r="K83" s="260"/>
    </row>
    <row r="84" spans="2:11" s="1" customFormat="1" ht="15" customHeight="1">
      <c r="B84" s="271"/>
      <c r="C84" s="272" t="s">
        <v>1037</v>
      </c>
      <c r="D84" s="272"/>
      <c r="E84" s="272"/>
      <c r="F84" s="273" t="s">
        <v>1030</v>
      </c>
      <c r="G84" s="272"/>
      <c r="H84" s="272" t="s">
        <v>1038</v>
      </c>
      <c r="I84" s="272" t="s">
        <v>1026</v>
      </c>
      <c r="J84" s="272">
        <v>15</v>
      </c>
      <c r="K84" s="260"/>
    </row>
    <row r="85" spans="2:11" s="1" customFormat="1" ht="15" customHeight="1">
      <c r="B85" s="271"/>
      <c r="C85" s="272" t="s">
        <v>1039</v>
      </c>
      <c r="D85" s="272"/>
      <c r="E85" s="272"/>
      <c r="F85" s="273" t="s">
        <v>1030</v>
      </c>
      <c r="G85" s="272"/>
      <c r="H85" s="272" t="s">
        <v>1040</v>
      </c>
      <c r="I85" s="272" t="s">
        <v>1026</v>
      </c>
      <c r="J85" s="272">
        <v>20</v>
      </c>
      <c r="K85" s="260"/>
    </row>
    <row r="86" spans="2:11" s="1" customFormat="1" ht="15" customHeight="1">
      <c r="B86" s="271"/>
      <c r="C86" s="272" t="s">
        <v>1041</v>
      </c>
      <c r="D86" s="272"/>
      <c r="E86" s="272"/>
      <c r="F86" s="273" t="s">
        <v>1030</v>
      </c>
      <c r="G86" s="272"/>
      <c r="H86" s="272" t="s">
        <v>1042</v>
      </c>
      <c r="I86" s="272" t="s">
        <v>1026</v>
      </c>
      <c r="J86" s="272">
        <v>20</v>
      </c>
      <c r="K86" s="260"/>
    </row>
    <row r="87" spans="2:11" s="1" customFormat="1" ht="15" customHeight="1">
      <c r="B87" s="271"/>
      <c r="C87" s="248" t="s">
        <v>1043</v>
      </c>
      <c r="D87" s="248"/>
      <c r="E87" s="248"/>
      <c r="F87" s="269" t="s">
        <v>1030</v>
      </c>
      <c r="G87" s="270"/>
      <c r="H87" s="248" t="s">
        <v>1044</v>
      </c>
      <c r="I87" s="248" t="s">
        <v>1026</v>
      </c>
      <c r="J87" s="248">
        <v>50</v>
      </c>
      <c r="K87" s="260"/>
    </row>
    <row r="88" spans="2:11" s="1" customFormat="1" ht="15" customHeight="1">
      <c r="B88" s="271"/>
      <c r="C88" s="248" t="s">
        <v>1045</v>
      </c>
      <c r="D88" s="248"/>
      <c r="E88" s="248"/>
      <c r="F88" s="269" t="s">
        <v>1030</v>
      </c>
      <c r="G88" s="270"/>
      <c r="H88" s="248" t="s">
        <v>1046</v>
      </c>
      <c r="I88" s="248" t="s">
        <v>1026</v>
      </c>
      <c r="J88" s="248">
        <v>20</v>
      </c>
      <c r="K88" s="260"/>
    </row>
    <row r="89" spans="2:11" s="1" customFormat="1" ht="15" customHeight="1">
      <c r="B89" s="271"/>
      <c r="C89" s="248" t="s">
        <v>1047</v>
      </c>
      <c r="D89" s="248"/>
      <c r="E89" s="248"/>
      <c r="F89" s="269" t="s">
        <v>1030</v>
      </c>
      <c r="G89" s="270"/>
      <c r="H89" s="248" t="s">
        <v>1048</v>
      </c>
      <c r="I89" s="248" t="s">
        <v>1026</v>
      </c>
      <c r="J89" s="248">
        <v>20</v>
      </c>
      <c r="K89" s="260"/>
    </row>
    <row r="90" spans="2:11" s="1" customFormat="1" ht="15" customHeight="1">
      <c r="B90" s="271"/>
      <c r="C90" s="248" t="s">
        <v>1049</v>
      </c>
      <c r="D90" s="248"/>
      <c r="E90" s="248"/>
      <c r="F90" s="269" t="s">
        <v>1030</v>
      </c>
      <c r="G90" s="270"/>
      <c r="H90" s="248" t="s">
        <v>1050</v>
      </c>
      <c r="I90" s="248" t="s">
        <v>1026</v>
      </c>
      <c r="J90" s="248">
        <v>50</v>
      </c>
      <c r="K90" s="260"/>
    </row>
    <row r="91" spans="2:11" s="1" customFormat="1" ht="15" customHeight="1">
      <c r="B91" s="271"/>
      <c r="C91" s="248" t="s">
        <v>1051</v>
      </c>
      <c r="D91" s="248"/>
      <c r="E91" s="248"/>
      <c r="F91" s="269" t="s">
        <v>1030</v>
      </c>
      <c r="G91" s="270"/>
      <c r="H91" s="248" t="s">
        <v>1051</v>
      </c>
      <c r="I91" s="248" t="s">
        <v>1026</v>
      </c>
      <c r="J91" s="248">
        <v>50</v>
      </c>
      <c r="K91" s="260"/>
    </row>
    <row r="92" spans="2:11" s="1" customFormat="1" ht="15" customHeight="1">
      <c r="B92" s="271"/>
      <c r="C92" s="248" t="s">
        <v>1052</v>
      </c>
      <c r="D92" s="248"/>
      <c r="E92" s="248"/>
      <c r="F92" s="269" t="s">
        <v>1030</v>
      </c>
      <c r="G92" s="270"/>
      <c r="H92" s="248" t="s">
        <v>1053</v>
      </c>
      <c r="I92" s="248" t="s">
        <v>1026</v>
      </c>
      <c r="J92" s="248">
        <v>255</v>
      </c>
      <c r="K92" s="260"/>
    </row>
    <row r="93" spans="2:11" s="1" customFormat="1" ht="15" customHeight="1">
      <c r="B93" s="271"/>
      <c r="C93" s="248" t="s">
        <v>1054</v>
      </c>
      <c r="D93" s="248"/>
      <c r="E93" s="248"/>
      <c r="F93" s="269" t="s">
        <v>1024</v>
      </c>
      <c r="G93" s="270"/>
      <c r="H93" s="248" t="s">
        <v>1055</v>
      </c>
      <c r="I93" s="248" t="s">
        <v>1056</v>
      </c>
      <c r="J93" s="248"/>
      <c r="K93" s="260"/>
    </row>
    <row r="94" spans="2:11" s="1" customFormat="1" ht="15" customHeight="1">
      <c r="B94" s="271"/>
      <c r="C94" s="248" t="s">
        <v>1057</v>
      </c>
      <c r="D94" s="248"/>
      <c r="E94" s="248"/>
      <c r="F94" s="269" t="s">
        <v>1024</v>
      </c>
      <c r="G94" s="270"/>
      <c r="H94" s="248" t="s">
        <v>1058</v>
      </c>
      <c r="I94" s="248" t="s">
        <v>1059</v>
      </c>
      <c r="J94" s="248"/>
      <c r="K94" s="260"/>
    </row>
    <row r="95" spans="2:11" s="1" customFormat="1" ht="15" customHeight="1">
      <c r="B95" s="271"/>
      <c r="C95" s="248" t="s">
        <v>1060</v>
      </c>
      <c r="D95" s="248"/>
      <c r="E95" s="248"/>
      <c r="F95" s="269" t="s">
        <v>1024</v>
      </c>
      <c r="G95" s="270"/>
      <c r="H95" s="248" t="s">
        <v>1060</v>
      </c>
      <c r="I95" s="248" t="s">
        <v>1059</v>
      </c>
      <c r="J95" s="248"/>
      <c r="K95" s="260"/>
    </row>
    <row r="96" spans="2:11" s="1" customFormat="1" ht="15" customHeight="1">
      <c r="B96" s="271"/>
      <c r="C96" s="248" t="s">
        <v>37</v>
      </c>
      <c r="D96" s="248"/>
      <c r="E96" s="248"/>
      <c r="F96" s="269" t="s">
        <v>1024</v>
      </c>
      <c r="G96" s="270"/>
      <c r="H96" s="248" t="s">
        <v>1061</v>
      </c>
      <c r="I96" s="248" t="s">
        <v>1059</v>
      </c>
      <c r="J96" s="248"/>
      <c r="K96" s="260"/>
    </row>
    <row r="97" spans="2:11" s="1" customFormat="1" ht="15" customHeight="1">
      <c r="B97" s="271"/>
      <c r="C97" s="248" t="s">
        <v>47</v>
      </c>
      <c r="D97" s="248"/>
      <c r="E97" s="248"/>
      <c r="F97" s="269" t="s">
        <v>1024</v>
      </c>
      <c r="G97" s="270"/>
      <c r="H97" s="248" t="s">
        <v>1062</v>
      </c>
      <c r="I97" s="248" t="s">
        <v>1059</v>
      </c>
      <c r="J97" s="248"/>
      <c r="K97" s="260"/>
    </row>
    <row r="98" spans="2:11" s="1" customFormat="1" ht="15" customHeight="1">
      <c r="B98" s="274"/>
      <c r="C98" s="275"/>
      <c r="D98" s="275"/>
      <c r="E98" s="275"/>
      <c r="F98" s="275"/>
      <c r="G98" s="275"/>
      <c r="H98" s="275"/>
      <c r="I98" s="275"/>
      <c r="J98" s="275"/>
      <c r="K98" s="276"/>
    </row>
    <row r="99" spans="2:11" s="1" customFormat="1" ht="18.75" customHeight="1">
      <c r="B99" s="277"/>
      <c r="C99" s="278"/>
      <c r="D99" s="278"/>
      <c r="E99" s="278"/>
      <c r="F99" s="278"/>
      <c r="G99" s="278"/>
      <c r="H99" s="278"/>
      <c r="I99" s="278"/>
      <c r="J99" s="278"/>
      <c r="K99" s="277"/>
    </row>
    <row r="100" spans="2:11" s="1" customFormat="1" ht="18.75" customHeight="1">
      <c r="B100" s="255"/>
      <c r="C100" s="255"/>
      <c r="D100" s="255"/>
      <c r="E100" s="255"/>
      <c r="F100" s="255"/>
      <c r="G100" s="255"/>
      <c r="H100" s="255"/>
      <c r="I100" s="255"/>
      <c r="J100" s="255"/>
      <c r="K100" s="255"/>
    </row>
    <row r="101" spans="2:11" s="1" customFormat="1" ht="7.5" customHeight="1">
      <c r="B101" s="256"/>
      <c r="C101" s="257"/>
      <c r="D101" s="257"/>
      <c r="E101" s="257"/>
      <c r="F101" s="257"/>
      <c r="G101" s="257"/>
      <c r="H101" s="257"/>
      <c r="I101" s="257"/>
      <c r="J101" s="257"/>
      <c r="K101" s="258"/>
    </row>
    <row r="102" spans="2:11" s="1" customFormat="1" ht="45" customHeight="1">
      <c r="B102" s="259"/>
      <c r="C102" s="367" t="s">
        <v>1063</v>
      </c>
      <c r="D102" s="367"/>
      <c r="E102" s="367"/>
      <c r="F102" s="367"/>
      <c r="G102" s="367"/>
      <c r="H102" s="367"/>
      <c r="I102" s="367"/>
      <c r="J102" s="367"/>
      <c r="K102" s="260"/>
    </row>
    <row r="103" spans="2:11" s="1" customFormat="1" ht="17.25" customHeight="1">
      <c r="B103" s="259"/>
      <c r="C103" s="261" t="s">
        <v>1018</v>
      </c>
      <c r="D103" s="261"/>
      <c r="E103" s="261"/>
      <c r="F103" s="261" t="s">
        <v>1019</v>
      </c>
      <c r="G103" s="262"/>
      <c r="H103" s="261" t="s">
        <v>53</v>
      </c>
      <c r="I103" s="261" t="s">
        <v>56</v>
      </c>
      <c r="J103" s="261" t="s">
        <v>1020</v>
      </c>
      <c r="K103" s="260"/>
    </row>
    <row r="104" spans="2:11" s="1" customFormat="1" ht="17.25" customHeight="1">
      <c r="B104" s="259"/>
      <c r="C104" s="263" t="s">
        <v>1021</v>
      </c>
      <c r="D104" s="263"/>
      <c r="E104" s="263"/>
      <c r="F104" s="264" t="s">
        <v>1022</v>
      </c>
      <c r="G104" s="265"/>
      <c r="H104" s="263"/>
      <c r="I104" s="263"/>
      <c r="J104" s="263" t="s">
        <v>1023</v>
      </c>
      <c r="K104" s="260"/>
    </row>
    <row r="105" spans="2:11" s="1" customFormat="1" ht="5.25" customHeight="1">
      <c r="B105" s="259"/>
      <c r="C105" s="261"/>
      <c r="D105" s="261"/>
      <c r="E105" s="261"/>
      <c r="F105" s="261"/>
      <c r="G105" s="279"/>
      <c r="H105" s="261"/>
      <c r="I105" s="261"/>
      <c r="J105" s="261"/>
      <c r="K105" s="260"/>
    </row>
    <row r="106" spans="2:11" s="1" customFormat="1" ht="15" customHeight="1">
      <c r="B106" s="259"/>
      <c r="C106" s="248" t="s">
        <v>52</v>
      </c>
      <c r="D106" s="268"/>
      <c r="E106" s="268"/>
      <c r="F106" s="269" t="s">
        <v>1024</v>
      </c>
      <c r="G106" s="248"/>
      <c r="H106" s="248" t="s">
        <v>1064</v>
      </c>
      <c r="I106" s="248" t="s">
        <v>1026</v>
      </c>
      <c r="J106" s="248">
        <v>20</v>
      </c>
      <c r="K106" s="260"/>
    </row>
    <row r="107" spans="2:11" s="1" customFormat="1" ht="15" customHeight="1">
      <c r="B107" s="259"/>
      <c r="C107" s="248" t="s">
        <v>1027</v>
      </c>
      <c r="D107" s="248"/>
      <c r="E107" s="248"/>
      <c r="F107" s="269" t="s">
        <v>1024</v>
      </c>
      <c r="G107" s="248"/>
      <c r="H107" s="248" t="s">
        <v>1064</v>
      </c>
      <c r="I107" s="248" t="s">
        <v>1026</v>
      </c>
      <c r="J107" s="248">
        <v>120</v>
      </c>
      <c r="K107" s="260"/>
    </row>
    <row r="108" spans="2:11" s="1" customFormat="1" ht="15" customHeight="1">
      <c r="B108" s="271"/>
      <c r="C108" s="248" t="s">
        <v>1029</v>
      </c>
      <c r="D108" s="248"/>
      <c r="E108" s="248"/>
      <c r="F108" s="269" t="s">
        <v>1030</v>
      </c>
      <c r="G108" s="248"/>
      <c r="H108" s="248" t="s">
        <v>1064</v>
      </c>
      <c r="I108" s="248" t="s">
        <v>1026</v>
      </c>
      <c r="J108" s="248">
        <v>50</v>
      </c>
      <c r="K108" s="260"/>
    </row>
    <row r="109" spans="2:11" s="1" customFormat="1" ht="15" customHeight="1">
      <c r="B109" s="271"/>
      <c r="C109" s="248" t="s">
        <v>1032</v>
      </c>
      <c r="D109" s="248"/>
      <c r="E109" s="248"/>
      <c r="F109" s="269" t="s">
        <v>1024</v>
      </c>
      <c r="G109" s="248"/>
      <c r="H109" s="248" t="s">
        <v>1064</v>
      </c>
      <c r="I109" s="248" t="s">
        <v>1034</v>
      </c>
      <c r="J109" s="248"/>
      <c r="K109" s="260"/>
    </row>
    <row r="110" spans="2:11" s="1" customFormat="1" ht="15" customHeight="1">
      <c r="B110" s="271"/>
      <c r="C110" s="248" t="s">
        <v>1043</v>
      </c>
      <c r="D110" s="248"/>
      <c r="E110" s="248"/>
      <c r="F110" s="269" t="s">
        <v>1030</v>
      </c>
      <c r="G110" s="248"/>
      <c r="H110" s="248" t="s">
        <v>1064</v>
      </c>
      <c r="I110" s="248" t="s">
        <v>1026</v>
      </c>
      <c r="J110" s="248">
        <v>50</v>
      </c>
      <c r="K110" s="260"/>
    </row>
    <row r="111" spans="2:11" s="1" customFormat="1" ht="15" customHeight="1">
      <c r="B111" s="271"/>
      <c r="C111" s="248" t="s">
        <v>1051</v>
      </c>
      <c r="D111" s="248"/>
      <c r="E111" s="248"/>
      <c r="F111" s="269" t="s">
        <v>1030</v>
      </c>
      <c r="G111" s="248"/>
      <c r="H111" s="248" t="s">
        <v>1064</v>
      </c>
      <c r="I111" s="248" t="s">
        <v>1026</v>
      </c>
      <c r="J111" s="248">
        <v>50</v>
      </c>
      <c r="K111" s="260"/>
    </row>
    <row r="112" spans="2:11" s="1" customFormat="1" ht="15" customHeight="1">
      <c r="B112" s="271"/>
      <c r="C112" s="248" t="s">
        <v>1049</v>
      </c>
      <c r="D112" s="248"/>
      <c r="E112" s="248"/>
      <c r="F112" s="269" t="s">
        <v>1030</v>
      </c>
      <c r="G112" s="248"/>
      <c r="H112" s="248" t="s">
        <v>1064</v>
      </c>
      <c r="I112" s="248" t="s">
        <v>1026</v>
      </c>
      <c r="J112" s="248">
        <v>50</v>
      </c>
      <c r="K112" s="260"/>
    </row>
    <row r="113" spans="2:11" s="1" customFormat="1" ht="15" customHeight="1">
      <c r="B113" s="271"/>
      <c r="C113" s="248" t="s">
        <v>52</v>
      </c>
      <c r="D113" s="248"/>
      <c r="E113" s="248"/>
      <c r="F113" s="269" t="s">
        <v>1024</v>
      </c>
      <c r="G113" s="248"/>
      <c r="H113" s="248" t="s">
        <v>1065</v>
      </c>
      <c r="I113" s="248" t="s">
        <v>1026</v>
      </c>
      <c r="J113" s="248">
        <v>20</v>
      </c>
      <c r="K113" s="260"/>
    </row>
    <row r="114" spans="2:11" s="1" customFormat="1" ht="15" customHeight="1">
      <c r="B114" s="271"/>
      <c r="C114" s="248" t="s">
        <v>1066</v>
      </c>
      <c r="D114" s="248"/>
      <c r="E114" s="248"/>
      <c r="F114" s="269" t="s">
        <v>1024</v>
      </c>
      <c r="G114" s="248"/>
      <c r="H114" s="248" t="s">
        <v>1067</v>
      </c>
      <c r="I114" s="248" t="s">
        <v>1026</v>
      </c>
      <c r="J114" s="248">
        <v>120</v>
      </c>
      <c r="K114" s="260"/>
    </row>
    <row r="115" spans="2:11" s="1" customFormat="1" ht="15" customHeight="1">
      <c r="B115" s="271"/>
      <c r="C115" s="248" t="s">
        <v>37</v>
      </c>
      <c r="D115" s="248"/>
      <c r="E115" s="248"/>
      <c r="F115" s="269" t="s">
        <v>1024</v>
      </c>
      <c r="G115" s="248"/>
      <c r="H115" s="248" t="s">
        <v>1068</v>
      </c>
      <c r="I115" s="248" t="s">
        <v>1059</v>
      </c>
      <c r="J115" s="248"/>
      <c r="K115" s="260"/>
    </row>
    <row r="116" spans="2:11" s="1" customFormat="1" ht="15" customHeight="1">
      <c r="B116" s="271"/>
      <c r="C116" s="248" t="s">
        <v>47</v>
      </c>
      <c r="D116" s="248"/>
      <c r="E116" s="248"/>
      <c r="F116" s="269" t="s">
        <v>1024</v>
      </c>
      <c r="G116" s="248"/>
      <c r="H116" s="248" t="s">
        <v>1069</v>
      </c>
      <c r="I116" s="248" t="s">
        <v>1059</v>
      </c>
      <c r="J116" s="248"/>
      <c r="K116" s="260"/>
    </row>
    <row r="117" spans="2:11" s="1" customFormat="1" ht="15" customHeight="1">
      <c r="B117" s="271"/>
      <c r="C117" s="248" t="s">
        <v>56</v>
      </c>
      <c r="D117" s="248"/>
      <c r="E117" s="248"/>
      <c r="F117" s="269" t="s">
        <v>1024</v>
      </c>
      <c r="G117" s="248"/>
      <c r="H117" s="248" t="s">
        <v>1070</v>
      </c>
      <c r="I117" s="248" t="s">
        <v>1071</v>
      </c>
      <c r="J117" s="248"/>
      <c r="K117" s="260"/>
    </row>
    <row r="118" spans="2:11" s="1" customFormat="1" ht="15" customHeight="1">
      <c r="B118" s="274"/>
      <c r="C118" s="280"/>
      <c r="D118" s="280"/>
      <c r="E118" s="280"/>
      <c r="F118" s="280"/>
      <c r="G118" s="280"/>
      <c r="H118" s="280"/>
      <c r="I118" s="280"/>
      <c r="J118" s="280"/>
      <c r="K118" s="276"/>
    </row>
    <row r="119" spans="2:11" s="1" customFormat="1" ht="18.75" customHeight="1">
      <c r="B119" s="281"/>
      <c r="C119" s="282"/>
      <c r="D119" s="282"/>
      <c r="E119" s="282"/>
      <c r="F119" s="283"/>
      <c r="G119" s="282"/>
      <c r="H119" s="282"/>
      <c r="I119" s="282"/>
      <c r="J119" s="282"/>
      <c r="K119" s="281"/>
    </row>
    <row r="120" spans="2:11" s="1" customFormat="1" ht="18.75" customHeight="1">
      <c r="B120" s="255"/>
      <c r="C120" s="255"/>
      <c r="D120" s="255"/>
      <c r="E120" s="255"/>
      <c r="F120" s="255"/>
      <c r="G120" s="255"/>
      <c r="H120" s="255"/>
      <c r="I120" s="255"/>
      <c r="J120" s="255"/>
      <c r="K120" s="255"/>
    </row>
    <row r="121" spans="2:11" s="1" customFormat="1" ht="7.5" customHeight="1">
      <c r="B121" s="284"/>
      <c r="C121" s="285"/>
      <c r="D121" s="285"/>
      <c r="E121" s="285"/>
      <c r="F121" s="285"/>
      <c r="G121" s="285"/>
      <c r="H121" s="285"/>
      <c r="I121" s="285"/>
      <c r="J121" s="285"/>
      <c r="K121" s="286"/>
    </row>
    <row r="122" spans="2:11" s="1" customFormat="1" ht="45" customHeight="1">
      <c r="B122" s="287"/>
      <c r="C122" s="368" t="s">
        <v>1072</v>
      </c>
      <c r="D122" s="368"/>
      <c r="E122" s="368"/>
      <c r="F122" s="368"/>
      <c r="G122" s="368"/>
      <c r="H122" s="368"/>
      <c r="I122" s="368"/>
      <c r="J122" s="368"/>
      <c r="K122" s="288"/>
    </row>
    <row r="123" spans="2:11" s="1" customFormat="1" ht="17.25" customHeight="1">
      <c r="B123" s="289"/>
      <c r="C123" s="261" t="s">
        <v>1018</v>
      </c>
      <c r="D123" s="261"/>
      <c r="E123" s="261"/>
      <c r="F123" s="261" t="s">
        <v>1019</v>
      </c>
      <c r="G123" s="262"/>
      <c r="H123" s="261" t="s">
        <v>53</v>
      </c>
      <c r="I123" s="261" t="s">
        <v>56</v>
      </c>
      <c r="J123" s="261" t="s">
        <v>1020</v>
      </c>
      <c r="K123" s="290"/>
    </row>
    <row r="124" spans="2:11" s="1" customFormat="1" ht="17.25" customHeight="1">
      <c r="B124" s="289"/>
      <c r="C124" s="263" t="s">
        <v>1021</v>
      </c>
      <c r="D124" s="263"/>
      <c r="E124" s="263"/>
      <c r="F124" s="264" t="s">
        <v>1022</v>
      </c>
      <c r="G124" s="265"/>
      <c r="H124" s="263"/>
      <c r="I124" s="263"/>
      <c r="J124" s="263" t="s">
        <v>1023</v>
      </c>
      <c r="K124" s="290"/>
    </row>
    <row r="125" spans="2:11" s="1" customFormat="1" ht="5.25" customHeight="1">
      <c r="B125" s="291"/>
      <c r="C125" s="266"/>
      <c r="D125" s="266"/>
      <c r="E125" s="266"/>
      <c r="F125" s="266"/>
      <c r="G125" s="292"/>
      <c r="H125" s="266"/>
      <c r="I125" s="266"/>
      <c r="J125" s="266"/>
      <c r="K125" s="293"/>
    </row>
    <row r="126" spans="2:11" s="1" customFormat="1" ht="15" customHeight="1">
      <c r="B126" s="291"/>
      <c r="C126" s="248" t="s">
        <v>1027</v>
      </c>
      <c r="D126" s="268"/>
      <c r="E126" s="268"/>
      <c r="F126" s="269" t="s">
        <v>1024</v>
      </c>
      <c r="G126" s="248"/>
      <c r="H126" s="248" t="s">
        <v>1064</v>
      </c>
      <c r="I126" s="248" t="s">
        <v>1026</v>
      </c>
      <c r="J126" s="248">
        <v>120</v>
      </c>
      <c r="K126" s="294"/>
    </row>
    <row r="127" spans="2:11" s="1" customFormat="1" ht="15" customHeight="1">
      <c r="B127" s="291"/>
      <c r="C127" s="248" t="s">
        <v>1073</v>
      </c>
      <c r="D127" s="248"/>
      <c r="E127" s="248"/>
      <c r="F127" s="269" t="s">
        <v>1024</v>
      </c>
      <c r="G127" s="248"/>
      <c r="H127" s="248" t="s">
        <v>1074</v>
      </c>
      <c r="I127" s="248" t="s">
        <v>1026</v>
      </c>
      <c r="J127" s="248" t="s">
        <v>1075</v>
      </c>
      <c r="K127" s="294"/>
    </row>
    <row r="128" spans="2:11" s="1" customFormat="1" ht="15" customHeight="1">
      <c r="B128" s="291"/>
      <c r="C128" s="248" t="s">
        <v>972</v>
      </c>
      <c r="D128" s="248"/>
      <c r="E128" s="248"/>
      <c r="F128" s="269" t="s">
        <v>1024</v>
      </c>
      <c r="G128" s="248"/>
      <c r="H128" s="248" t="s">
        <v>1076</v>
      </c>
      <c r="I128" s="248" t="s">
        <v>1026</v>
      </c>
      <c r="J128" s="248" t="s">
        <v>1075</v>
      </c>
      <c r="K128" s="294"/>
    </row>
    <row r="129" spans="2:11" s="1" customFormat="1" ht="15" customHeight="1">
      <c r="B129" s="291"/>
      <c r="C129" s="248" t="s">
        <v>1035</v>
      </c>
      <c r="D129" s="248"/>
      <c r="E129" s="248"/>
      <c r="F129" s="269" t="s">
        <v>1030</v>
      </c>
      <c r="G129" s="248"/>
      <c r="H129" s="248" t="s">
        <v>1036</v>
      </c>
      <c r="I129" s="248" t="s">
        <v>1026</v>
      </c>
      <c r="J129" s="248">
        <v>15</v>
      </c>
      <c r="K129" s="294"/>
    </row>
    <row r="130" spans="2:11" s="1" customFormat="1" ht="15" customHeight="1">
      <c r="B130" s="291"/>
      <c r="C130" s="272" t="s">
        <v>1037</v>
      </c>
      <c r="D130" s="272"/>
      <c r="E130" s="272"/>
      <c r="F130" s="273" t="s">
        <v>1030</v>
      </c>
      <c r="G130" s="272"/>
      <c r="H130" s="272" t="s">
        <v>1038</v>
      </c>
      <c r="I130" s="272" t="s">
        <v>1026</v>
      </c>
      <c r="J130" s="272">
        <v>15</v>
      </c>
      <c r="K130" s="294"/>
    </row>
    <row r="131" spans="2:11" s="1" customFormat="1" ht="15" customHeight="1">
      <c r="B131" s="291"/>
      <c r="C131" s="272" t="s">
        <v>1039</v>
      </c>
      <c r="D131" s="272"/>
      <c r="E131" s="272"/>
      <c r="F131" s="273" t="s">
        <v>1030</v>
      </c>
      <c r="G131" s="272"/>
      <c r="H131" s="272" t="s">
        <v>1040</v>
      </c>
      <c r="I131" s="272" t="s">
        <v>1026</v>
      </c>
      <c r="J131" s="272">
        <v>20</v>
      </c>
      <c r="K131" s="294"/>
    </row>
    <row r="132" spans="2:11" s="1" customFormat="1" ht="15" customHeight="1">
      <c r="B132" s="291"/>
      <c r="C132" s="272" t="s">
        <v>1041</v>
      </c>
      <c r="D132" s="272"/>
      <c r="E132" s="272"/>
      <c r="F132" s="273" t="s">
        <v>1030</v>
      </c>
      <c r="G132" s="272"/>
      <c r="H132" s="272" t="s">
        <v>1042</v>
      </c>
      <c r="I132" s="272" t="s">
        <v>1026</v>
      </c>
      <c r="J132" s="272">
        <v>20</v>
      </c>
      <c r="K132" s="294"/>
    </row>
    <row r="133" spans="2:11" s="1" customFormat="1" ht="15" customHeight="1">
      <c r="B133" s="291"/>
      <c r="C133" s="248" t="s">
        <v>1029</v>
      </c>
      <c r="D133" s="248"/>
      <c r="E133" s="248"/>
      <c r="F133" s="269" t="s">
        <v>1030</v>
      </c>
      <c r="G133" s="248"/>
      <c r="H133" s="248" t="s">
        <v>1064</v>
      </c>
      <c r="I133" s="248" t="s">
        <v>1026</v>
      </c>
      <c r="J133" s="248">
        <v>50</v>
      </c>
      <c r="K133" s="294"/>
    </row>
    <row r="134" spans="2:11" s="1" customFormat="1" ht="15" customHeight="1">
      <c r="B134" s="291"/>
      <c r="C134" s="248" t="s">
        <v>1043</v>
      </c>
      <c r="D134" s="248"/>
      <c r="E134" s="248"/>
      <c r="F134" s="269" t="s">
        <v>1030</v>
      </c>
      <c r="G134" s="248"/>
      <c r="H134" s="248" t="s">
        <v>1064</v>
      </c>
      <c r="I134" s="248" t="s">
        <v>1026</v>
      </c>
      <c r="J134" s="248">
        <v>50</v>
      </c>
      <c r="K134" s="294"/>
    </row>
    <row r="135" spans="2:11" s="1" customFormat="1" ht="15" customHeight="1">
      <c r="B135" s="291"/>
      <c r="C135" s="248" t="s">
        <v>1049</v>
      </c>
      <c r="D135" s="248"/>
      <c r="E135" s="248"/>
      <c r="F135" s="269" t="s">
        <v>1030</v>
      </c>
      <c r="G135" s="248"/>
      <c r="H135" s="248" t="s">
        <v>1064</v>
      </c>
      <c r="I135" s="248" t="s">
        <v>1026</v>
      </c>
      <c r="J135" s="248">
        <v>50</v>
      </c>
      <c r="K135" s="294"/>
    </row>
    <row r="136" spans="2:11" s="1" customFormat="1" ht="15" customHeight="1">
      <c r="B136" s="291"/>
      <c r="C136" s="248" t="s">
        <v>1051</v>
      </c>
      <c r="D136" s="248"/>
      <c r="E136" s="248"/>
      <c r="F136" s="269" t="s">
        <v>1030</v>
      </c>
      <c r="G136" s="248"/>
      <c r="H136" s="248" t="s">
        <v>1064</v>
      </c>
      <c r="I136" s="248" t="s">
        <v>1026</v>
      </c>
      <c r="J136" s="248">
        <v>50</v>
      </c>
      <c r="K136" s="294"/>
    </row>
    <row r="137" spans="2:11" s="1" customFormat="1" ht="15" customHeight="1">
      <c r="B137" s="291"/>
      <c r="C137" s="248" t="s">
        <v>1052</v>
      </c>
      <c r="D137" s="248"/>
      <c r="E137" s="248"/>
      <c r="F137" s="269" t="s">
        <v>1030</v>
      </c>
      <c r="G137" s="248"/>
      <c r="H137" s="248" t="s">
        <v>1077</v>
      </c>
      <c r="I137" s="248" t="s">
        <v>1026</v>
      </c>
      <c r="J137" s="248">
        <v>255</v>
      </c>
      <c r="K137" s="294"/>
    </row>
    <row r="138" spans="2:11" s="1" customFormat="1" ht="15" customHeight="1">
      <c r="B138" s="291"/>
      <c r="C138" s="248" t="s">
        <v>1054</v>
      </c>
      <c r="D138" s="248"/>
      <c r="E138" s="248"/>
      <c r="F138" s="269" t="s">
        <v>1024</v>
      </c>
      <c r="G138" s="248"/>
      <c r="H138" s="248" t="s">
        <v>1078</v>
      </c>
      <c r="I138" s="248" t="s">
        <v>1056</v>
      </c>
      <c r="J138" s="248"/>
      <c r="K138" s="294"/>
    </row>
    <row r="139" spans="2:11" s="1" customFormat="1" ht="15" customHeight="1">
      <c r="B139" s="291"/>
      <c r="C139" s="248" t="s">
        <v>1057</v>
      </c>
      <c r="D139" s="248"/>
      <c r="E139" s="248"/>
      <c r="F139" s="269" t="s">
        <v>1024</v>
      </c>
      <c r="G139" s="248"/>
      <c r="H139" s="248" t="s">
        <v>1079</v>
      </c>
      <c r="I139" s="248" t="s">
        <v>1059</v>
      </c>
      <c r="J139" s="248"/>
      <c r="K139" s="294"/>
    </row>
    <row r="140" spans="2:11" s="1" customFormat="1" ht="15" customHeight="1">
      <c r="B140" s="291"/>
      <c r="C140" s="248" t="s">
        <v>1060</v>
      </c>
      <c r="D140" s="248"/>
      <c r="E140" s="248"/>
      <c r="F140" s="269" t="s">
        <v>1024</v>
      </c>
      <c r="G140" s="248"/>
      <c r="H140" s="248" t="s">
        <v>1060</v>
      </c>
      <c r="I140" s="248" t="s">
        <v>1059</v>
      </c>
      <c r="J140" s="248"/>
      <c r="K140" s="294"/>
    </row>
    <row r="141" spans="2:11" s="1" customFormat="1" ht="15" customHeight="1">
      <c r="B141" s="291"/>
      <c r="C141" s="248" t="s">
        <v>37</v>
      </c>
      <c r="D141" s="248"/>
      <c r="E141" s="248"/>
      <c r="F141" s="269" t="s">
        <v>1024</v>
      </c>
      <c r="G141" s="248"/>
      <c r="H141" s="248" t="s">
        <v>1080</v>
      </c>
      <c r="I141" s="248" t="s">
        <v>1059</v>
      </c>
      <c r="J141" s="248"/>
      <c r="K141" s="294"/>
    </row>
    <row r="142" spans="2:11" s="1" customFormat="1" ht="15" customHeight="1">
      <c r="B142" s="291"/>
      <c r="C142" s="248" t="s">
        <v>1081</v>
      </c>
      <c r="D142" s="248"/>
      <c r="E142" s="248"/>
      <c r="F142" s="269" t="s">
        <v>1024</v>
      </c>
      <c r="G142" s="248"/>
      <c r="H142" s="248" t="s">
        <v>1082</v>
      </c>
      <c r="I142" s="248" t="s">
        <v>1059</v>
      </c>
      <c r="J142" s="248"/>
      <c r="K142" s="294"/>
    </row>
    <row r="143" spans="2:11" s="1" customFormat="1" ht="15" customHeight="1">
      <c r="B143" s="295"/>
      <c r="C143" s="296"/>
      <c r="D143" s="296"/>
      <c r="E143" s="296"/>
      <c r="F143" s="296"/>
      <c r="G143" s="296"/>
      <c r="H143" s="296"/>
      <c r="I143" s="296"/>
      <c r="J143" s="296"/>
      <c r="K143" s="297"/>
    </row>
    <row r="144" spans="2:11" s="1" customFormat="1" ht="18.75" customHeight="1">
      <c r="B144" s="282"/>
      <c r="C144" s="282"/>
      <c r="D144" s="282"/>
      <c r="E144" s="282"/>
      <c r="F144" s="283"/>
      <c r="G144" s="282"/>
      <c r="H144" s="282"/>
      <c r="I144" s="282"/>
      <c r="J144" s="282"/>
      <c r="K144" s="282"/>
    </row>
    <row r="145" spans="2:11" s="1" customFormat="1" ht="18.75" customHeight="1">
      <c r="B145" s="255"/>
      <c r="C145" s="255"/>
      <c r="D145" s="255"/>
      <c r="E145" s="255"/>
      <c r="F145" s="255"/>
      <c r="G145" s="255"/>
      <c r="H145" s="255"/>
      <c r="I145" s="255"/>
      <c r="J145" s="255"/>
      <c r="K145" s="255"/>
    </row>
    <row r="146" spans="2:11" s="1" customFormat="1" ht="7.5" customHeight="1">
      <c r="B146" s="256"/>
      <c r="C146" s="257"/>
      <c r="D146" s="257"/>
      <c r="E146" s="257"/>
      <c r="F146" s="257"/>
      <c r="G146" s="257"/>
      <c r="H146" s="257"/>
      <c r="I146" s="257"/>
      <c r="J146" s="257"/>
      <c r="K146" s="258"/>
    </row>
    <row r="147" spans="2:11" s="1" customFormat="1" ht="45" customHeight="1">
      <c r="B147" s="259"/>
      <c r="C147" s="367" t="s">
        <v>1083</v>
      </c>
      <c r="D147" s="367"/>
      <c r="E147" s="367"/>
      <c r="F147" s="367"/>
      <c r="G147" s="367"/>
      <c r="H147" s="367"/>
      <c r="I147" s="367"/>
      <c r="J147" s="367"/>
      <c r="K147" s="260"/>
    </row>
    <row r="148" spans="2:11" s="1" customFormat="1" ht="17.25" customHeight="1">
      <c r="B148" s="259"/>
      <c r="C148" s="261" t="s">
        <v>1018</v>
      </c>
      <c r="D148" s="261"/>
      <c r="E148" s="261"/>
      <c r="F148" s="261" t="s">
        <v>1019</v>
      </c>
      <c r="G148" s="262"/>
      <c r="H148" s="261" t="s">
        <v>53</v>
      </c>
      <c r="I148" s="261" t="s">
        <v>56</v>
      </c>
      <c r="J148" s="261" t="s">
        <v>1020</v>
      </c>
      <c r="K148" s="260"/>
    </row>
    <row r="149" spans="2:11" s="1" customFormat="1" ht="17.25" customHeight="1">
      <c r="B149" s="259"/>
      <c r="C149" s="263" t="s">
        <v>1021</v>
      </c>
      <c r="D149" s="263"/>
      <c r="E149" s="263"/>
      <c r="F149" s="264" t="s">
        <v>1022</v>
      </c>
      <c r="G149" s="265"/>
      <c r="H149" s="263"/>
      <c r="I149" s="263"/>
      <c r="J149" s="263" t="s">
        <v>1023</v>
      </c>
      <c r="K149" s="260"/>
    </row>
    <row r="150" spans="2:11" s="1" customFormat="1" ht="5.25" customHeight="1">
      <c r="B150" s="271"/>
      <c r="C150" s="266"/>
      <c r="D150" s="266"/>
      <c r="E150" s="266"/>
      <c r="F150" s="266"/>
      <c r="G150" s="267"/>
      <c r="H150" s="266"/>
      <c r="I150" s="266"/>
      <c r="J150" s="266"/>
      <c r="K150" s="294"/>
    </row>
    <row r="151" spans="2:11" s="1" customFormat="1" ht="15" customHeight="1">
      <c r="B151" s="271"/>
      <c r="C151" s="298" t="s">
        <v>1027</v>
      </c>
      <c r="D151" s="248"/>
      <c r="E151" s="248"/>
      <c r="F151" s="299" t="s">
        <v>1024</v>
      </c>
      <c r="G151" s="248"/>
      <c r="H151" s="298" t="s">
        <v>1064</v>
      </c>
      <c r="I151" s="298" t="s">
        <v>1026</v>
      </c>
      <c r="J151" s="298">
        <v>120</v>
      </c>
      <c r="K151" s="294"/>
    </row>
    <row r="152" spans="2:11" s="1" customFormat="1" ht="15" customHeight="1">
      <c r="B152" s="271"/>
      <c r="C152" s="298" t="s">
        <v>1073</v>
      </c>
      <c r="D152" s="248"/>
      <c r="E152" s="248"/>
      <c r="F152" s="299" t="s">
        <v>1024</v>
      </c>
      <c r="G152" s="248"/>
      <c r="H152" s="298" t="s">
        <v>1084</v>
      </c>
      <c r="I152" s="298" t="s">
        <v>1026</v>
      </c>
      <c r="J152" s="298" t="s">
        <v>1075</v>
      </c>
      <c r="K152" s="294"/>
    </row>
    <row r="153" spans="2:11" s="1" customFormat="1" ht="15" customHeight="1">
      <c r="B153" s="271"/>
      <c r="C153" s="298" t="s">
        <v>972</v>
      </c>
      <c r="D153" s="248"/>
      <c r="E153" s="248"/>
      <c r="F153" s="299" t="s">
        <v>1024</v>
      </c>
      <c r="G153" s="248"/>
      <c r="H153" s="298" t="s">
        <v>1085</v>
      </c>
      <c r="I153" s="298" t="s">
        <v>1026</v>
      </c>
      <c r="J153" s="298" t="s">
        <v>1075</v>
      </c>
      <c r="K153" s="294"/>
    </row>
    <row r="154" spans="2:11" s="1" customFormat="1" ht="15" customHeight="1">
      <c r="B154" s="271"/>
      <c r="C154" s="298" t="s">
        <v>1029</v>
      </c>
      <c r="D154" s="248"/>
      <c r="E154" s="248"/>
      <c r="F154" s="299" t="s">
        <v>1030</v>
      </c>
      <c r="G154" s="248"/>
      <c r="H154" s="298" t="s">
        <v>1064</v>
      </c>
      <c r="I154" s="298" t="s">
        <v>1026</v>
      </c>
      <c r="J154" s="298">
        <v>50</v>
      </c>
      <c r="K154" s="294"/>
    </row>
    <row r="155" spans="2:11" s="1" customFormat="1" ht="15" customHeight="1">
      <c r="B155" s="271"/>
      <c r="C155" s="298" t="s">
        <v>1032</v>
      </c>
      <c r="D155" s="248"/>
      <c r="E155" s="248"/>
      <c r="F155" s="299" t="s">
        <v>1024</v>
      </c>
      <c r="G155" s="248"/>
      <c r="H155" s="298" t="s">
        <v>1064</v>
      </c>
      <c r="I155" s="298" t="s">
        <v>1034</v>
      </c>
      <c r="J155" s="298"/>
      <c r="K155" s="294"/>
    </row>
    <row r="156" spans="2:11" s="1" customFormat="1" ht="15" customHeight="1">
      <c r="B156" s="271"/>
      <c r="C156" s="298" t="s">
        <v>1043</v>
      </c>
      <c r="D156" s="248"/>
      <c r="E156" s="248"/>
      <c r="F156" s="299" t="s">
        <v>1030</v>
      </c>
      <c r="G156" s="248"/>
      <c r="H156" s="298" t="s">
        <v>1064</v>
      </c>
      <c r="I156" s="298" t="s">
        <v>1026</v>
      </c>
      <c r="J156" s="298">
        <v>50</v>
      </c>
      <c r="K156" s="294"/>
    </row>
    <row r="157" spans="2:11" s="1" customFormat="1" ht="15" customHeight="1">
      <c r="B157" s="271"/>
      <c r="C157" s="298" t="s">
        <v>1051</v>
      </c>
      <c r="D157" s="248"/>
      <c r="E157" s="248"/>
      <c r="F157" s="299" t="s">
        <v>1030</v>
      </c>
      <c r="G157" s="248"/>
      <c r="H157" s="298" t="s">
        <v>1064</v>
      </c>
      <c r="I157" s="298" t="s">
        <v>1026</v>
      </c>
      <c r="J157" s="298">
        <v>50</v>
      </c>
      <c r="K157" s="294"/>
    </row>
    <row r="158" spans="2:11" s="1" customFormat="1" ht="15" customHeight="1">
      <c r="B158" s="271"/>
      <c r="C158" s="298" t="s">
        <v>1049</v>
      </c>
      <c r="D158" s="248"/>
      <c r="E158" s="248"/>
      <c r="F158" s="299" t="s">
        <v>1030</v>
      </c>
      <c r="G158" s="248"/>
      <c r="H158" s="298" t="s">
        <v>1064</v>
      </c>
      <c r="I158" s="298" t="s">
        <v>1026</v>
      </c>
      <c r="J158" s="298">
        <v>50</v>
      </c>
      <c r="K158" s="294"/>
    </row>
    <row r="159" spans="2:11" s="1" customFormat="1" ht="15" customHeight="1">
      <c r="B159" s="271"/>
      <c r="C159" s="298" t="s">
        <v>86</v>
      </c>
      <c r="D159" s="248"/>
      <c r="E159" s="248"/>
      <c r="F159" s="299" t="s">
        <v>1024</v>
      </c>
      <c r="G159" s="248"/>
      <c r="H159" s="298" t="s">
        <v>1086</v>
      </c>
      <c r="I159" s="298" t="s">
        <v>1026</v>
      </c>
      <c r="J159" s="298" t="s">
        <v>1087</v>
      </c>
      <c r="K159" s="294"/>
    </row>
    <row r="160" spans="2:11" s="1" customFormat="1" ht="15" customHeight="1">
      <c r="B160" s="271"/>
      <c r="C160" s="298" t="s">
        <v>1088</v>
      </c>
      <c r="D160" s="248"/>
      <c r="E160" s="248"/>
      <c r="F160" s="299" t="s">
        <v>1024</v>
      </c>
      <c r="G160" s="248"/>
      <c r="H160" s="298" t="s">
        <v>1089</v>
      </c>
      <c r="I160" s="298" t="s">
        <v>1059</v>
      </c>
      <c r="J160" s="298"/>
      <c r="K160" s="294"/>
    </row>
    <row r="161" spans="2:11" s="1" customFormat="1" ht="15" customHeight="1">
      <c r="B161" s="300"/>
      <c r="C161" s="280"/>
      <c r="D161" s="280"/>
      <c r="E161" s="280"/>
      <c r="F161" s="280"/>
      <c r="G161" s="280"/>
      <c r="H161" s="280"/>
      <c r="I161" s="280"/>
      <c r="J161" s="280"/>
      <c r="K161" s="301"/>
    </row>
    <row r="162" spans="2:11" s="1" customFormat="1" ht="18.75" customHeight="1">
      <c r="B162" s="282"/>
      <c r="C162" s="292"/>
      <c r="D162" s="292"/>
      <c r="E162" s="292"/>
      <c r="F162" s="302"/>
      <c r="G162" s="292"/>
      <c r="H162" s="292"/>
      <c r="I162" s="292"/>
      <c r="J162" s="292"/>
      <c r="K162" s="282"/>
    </row>
    <row r="163" spans="2:11" s="1" customFormat="1" ht="18.75" customHeight="1">
      <c r="B163" s="255"/>
      <c r="C163" s="255"/>
      <c r="D163" s="255"/>
      <c r="E163" s="255"/>
      <c r="F163" s="255"/>
      <c r="G163" s="255"/>
      <c r="H163" s="255"/>
      <c r="I163" s="255"/>
      <c r="J163" s="255"/>
      <c r="K163" s="255"/>
    </row>
    <row r="164" spans="2:11" s="1" customFormat="1" ht="7.5" customHeight="1">
      <c r="B164" s="237"/>
      <c r="C164" s="238"/>
      <c r="D164" s="238"/>
      <c r="E164" s="238"/>
      <c r="F164" s="238"/>
      <c r="G164" s="238"/>
      <c r="H164" s="238"/>
      <c r="I164" s="238"/>
      <c r="J164" s="238"/>
      <c r="K164" s="239"/>
    </row>
    <row r="165" spans="2:11" s="1" customFormat="1" ht="45" customHeight="1">
      <c r="B165" s="240"/>
      <c r="C165" s="368" t="s">
        <v>1090</v>
      </c>
      <c r="D165" s="368"/>
      <c r="E165" s="368"/>
      <c r="F165" s="368"/>
      <c r="G165" s="368"/>
      <c r="H165" s="368"/>
      <c r="I165" s="368"/>
      <c r="J165" s="368"/>
      <c r="K165" s="241"/>
    </row>
    <row r="166" spans="2:11" s="1" customFormat="1" ht="17.25" customHeight="1">
      <c r="B166" s="240"/>
      <c r="C166" s="261" t="s">
        <v>1018</v>
      </c>
      <c r="D166" s="261"/>
      <c r="E166" s="261"/>
      <c r="F166" s="261" t="s">
        <v>1019</v>
      </c>
      <c r="G166" s="303"/>
      <c r="H166" s="304" t="s">
        <v>53</v>
      </c>
      <c r="I166" s="304" t="s">
        <v>56</v>
      </c>
      <c r="J166" s="261" t="s">
        <v>1020</v>
      </c>
      <c r="K166" s="241"/>
    </row>
    <row r="167" spans="2:11" s="1" customFormat="1" ht="17.25" customHeight="1">
      <c r="B167" s="242"/>
      <c r="C167" s="263" t="s">
        <v>1021</v>
      </c>
      <c r="D167" s="263"/>
      <c r="E167" s="263"/>
      <c r="F167" s="264" t="s">
        <v>1022</v>
      </c>
      <c r="G167" s="305"/>
      <c r="H167" s="306"/>
      <c r="I167" s="306"/>
      <c r="J167" s="263" t="s">
        <v>1023</v>
      </c>
      <c r="K167" s="243"/>
    </row>
    <row r="168" spans="2:11" s="1" customFormat="1" ht="5.25" customHeight="1">
      <c r="B168" s="271"/>
      <c r="C168" s="266"/>
      <c r="D168" s="266"/>
      <c r="E168" s="266"/>
      <c r="F168" s="266"/>
      <c r="G168" s="267"/>
      <c r="H168" s="266"/>
      <c r="I168" s="266"/>
      <c r="J168" s="266"/>
      <c r="K168" s="294"/>
    </row>
    <row r="169" spans="2:11" s="1" customFormat="1" ht="15" customHeight="1">
      <c r="B169" s="271"/>
      <c r="C169" s="248" t="s">
        <v>1027</v>
      </c>
      <c r="D169" s="248"/>
      <c r="E169" s="248"/>
      <c r="F169" s="269" t="s">
        <v>1024</v>
      </c>
      <c r="G169" s="248"/>
      <c r="H169" s="248" t="s">
        <v>1064</v>
      </c>
      <c r="I169" s="248" t="s">
        <v>1026</v>
      </c>
      <c r="J169" s="248">
        <v>120</v>
      </c>
      <c r="K169" s="294"/>
    </row>
    <row r="170" spans="2:11" s="1" customFormat="1" ht="15" customHeight="1">
      <c r="B170" s="271"/>
      <c r="C170" s="248" t="s">
        <v>1073</v>
      </c>
      <c r="D170" s="248"/>
      <c r="E170" s="248"/>
      <c r="F170" s="269" t="s">
        <v>1024</v>
      </c>
      <c r="G170" s="248"/>
      <c r="H170" s="248" t="s">
        <v>1074</v>
      </c>
      <c r="I170" s="248" t="s">
        <v>1026</v>
      </c>
      <c r="J170" s="248" t="s">
        <v>1075</v>
      </c>
      <c r="K170" s="294"/>
    </row>
    <row r="171" spans="2:11" s="1" customFormat="1" ht="15" customHeight="1">
      <c r="B171" s="271"/>
      <c r="C171" s="248" t="s">
        <v>972</v>
      </c>
      <c r="D171" s="248"/>
      <c r="E171" s="248"/>
      <c r="F171" s="269" t="s">
        <v>1024</v>
      </c>
      <c r="G171" s="248"/>
      <c r="H171" s="248" t="s">
        <v>1091</v>
      </c>
      <c r="I171" s="248" t="s">
        <v>1026</v>
      </c>
      <c r="J171" s="248" t="s">
        <v>1075</v>
      </c>
      <c r="K171" s="294"/>
    </row>
    <row r="172" spans="2:11" s="1" customFormat="1" ht="15" customHeight="1">
      <c r="B172" s="271"/>
      <c r="C172" s="248" t="s">
        <v>1029</v>
      </c>
      <c r="D172" s="248"/>
      <c r="E172" s="248"/>
      <c r="F172" s="269" t="s">
        <v>1030</v>
      </c>
      <c r="G172" s="248"/>
      <c r="H172" s="248" t="s">
        <v>1091</v>
      </c>
      <c r="I172" s="248" t="s">
        <v>1026</v>
      </c>
      <c r="J172" s="248">
        <v>50</v>
      </c>
      <c r="K172" s="294"/>
    </row>
    <row r="173" spans="2:11" s="1" customFormat="1" ht="15" customHeight="1">
      <c r="B173" s="271"/>
      <c r="C173" s="248" t="s">
        <v>1032</v>
      </c>
      <c r="D173" s="248"/>
      <c r="E173" s="248"/>
      <c r="F173" s="269" t="s">
        <v>1024</v>
      </c>
      <c r="G173" s="248"/>
      <c r="H173" s="248" t="s">
        <v>1091</v>
      </c>
      <c r="I173" s="248" t="s">
        <v>1034</v>
      </c>
      <c r="J173" s="248"/>
      <c r="K173" s="294"/>
    </row>
    <row r="174" spans="2:11" s="1" customFormat="1" ht="15" customHeight="1">
      <c r="B174" s="271"/>
      <c r="C174" s="248" t="s">
        <v>1043</v>
      </c>
      <c r="D174" s="248"/>
      <c r="E174" s="248"/>
      <c r="F174" s="269" t="s">
        <v>1030</v>
      </c>
      <c r="G174" s="248"/>
      <c r="H174" s="248" t="s">
        <v>1091</v>
      </c>
      <c r="I174" s="248" t="s">
        <v>1026</v>
      </c>
      <c r="J174" s="248">
        <v>50</v>
      </c>
      <c r="K174" s="294"/>
    </row>
    <row r="175" spans="2:11" s="1" customFormat="1" ht="15" customHeight="1">
      <c r="B175" s="271"/>
      <c r="C175" s="248" t="s">
        <v>1051</v>
      </c>
      <c r="D175" s="248"/>
      <c r="E175" s="248"/>
      <c r="F175" s="269" t="s">
        <v>1030</v>
      </c>
      <c r="G175" s="248"/>
      <c r="H175" s="248" t="s">
        <v>1091</v>
      </c>
      <c r="I175" s="248" t="s">
        <v>1026</v>
      </c>
      <c r="J175" s="248">
        <v>50</v>
      </c>
      <c r="K175" s="294"/>
    </row>
    <row r="176" spans="2:11" s="1" customFormat="1" ht="15" customHeight="1">
      <c r="B176" s="271"/>
      <c r="C176" s="248" t="s">
        <v>1049</v>
      </c>
      <c r="D176" s="248"/>
      <c r="E176" s="248"/>
      <c r="F176" s="269" t="s">
        <v>1030</v>
      </c>
      <c r="G176" s="248"/>
      <c r="H176" s="248" t="s">
        <v>1091</v>
      </c>
      <c r="I176" s="248" t="s">
        <v>1026</v>
      </c>
      <c r="J176" s="248">
        <v>50</v>
      </c>
      <c r="K176" s="294"/>
    </row>
    <row r="177" spans="2:11" s="1" customFormat="1" ht="15" customHeight="1">
      <c r="B177" s="271"/>
      <c r="C177" s="248" t="s">
        <v>112</v>
      </c>
      <c r="D177" s="248"/>
      <c r="E177" s="248"/>
      <c r="F177" s="269" t="s">
        <v>1024</v>
      </c>
      <c r="G177" s="248"/>
      <c r="H177" s="248" t="s">
        <v>1092</v>
      </c>
      <c r="I177" s="248" t="s">
        <v>1093</v>
      </c>
      <c r="J177" s="248"/>
      <c r="K177" s="294"/>
    </row>
    <row r="178" spans="2:11" s="1" customFormat="1" ht="15" customHeight="1">
      <c r="B178" s="271"/>
      <c r="C178" s="248" t="s">
        <v>56</v>
      </c>
      <c r="D178" s="248"/>
      <c r="E178" s="248"/>
      <c r="F178" s="269" t="s">
        <v>1024</v>
      </c>
      <c r="G178" s="248"/>
      <c r="H178" s="248" t="s">
        <v>1094</v>
      </c>
      <c r="I178" s="248" t="s">
        <v>1095</v>
      </c>
      <c r="J178" s="248">
        <v>1</v>
      </c>
      <c r="K178" s="294"/>
    </row>
    <row r="179" spans="2:11" s="1" customFormat="1" ht="15" customHeight="1">
      <c r="B179" s="271"/>
      <c r="C179" s="248" t="s">
        <v>52</v>
      </c>
      <c r="D179" s="248"/>
      <c r="E179" s="248"/>
      <c r="F179" s="269" t="s">
        <v>1024</v>
      </c>
      <c r="G179" s="248"/>
      <c r="H179" s="248" t="s">
        <v>1096</v>
      </c>
      <c r="I179" s="248" t="s">
        <v>1026</v>
      </c>
      <c r="J179" s="248">
        <v>20</v>
      </c>
      <c r="K179" s="294"/>
    </row>
    <row r="180" spans="2:11" s="1" customFormat="1" ht="15" customHeight="1">
      <c r="B180" s="271"/>
      <c r="C180" s="248" t="s">
        <v>53</v>
      </c>
      <c r="D180" s="248"/>
      <c r="E180" s="248"/>
      <c r="F180" s="269" t="s">
        <v>1024</v>
      </c>
      <c r="G180" s="248"/>
      <c r="H180" s="248" t="s">
        <v>1097</v>
      </c>
      <c r="I180" s="248" t="s">
        <v>1026</v>
      </c>
      <c r="J180" s="248">
        <v>255</v>
      </c>
      <c r="K180" s="294"/>
    </row>
    <row r="181" spans="2:11" s="1" customFormat="1" ht="15" customHeight="1">
      <c r="B181" s="271"/>
      <c r="C181" s="248" t="s">
        <v>113</v>
      </c>
      <c r="D181" s="248"/>
      <c r="E181" s="248"/>
      <c r="F181" s="269" t="s">
        <v>1024</v>
      </c>
      <c r="G181" s="248"/>
      <c r="H181" s="248" t="s">
        <v>988</v>
      </c>
      <c r="I181" s="248" t="s">
        <v>1026</v>
      </c>
      <c r="J181" s="248">
        <v>10</v>
      </c>
      <c r="K181" s="294"/>
    </row>
    <row r="182" spans="2:11" s="1" customFormat="1" ht="15" customHeight="1">
      <c r="B182" s="271"/>
      <c r="C182" s="248" t="s">
        <v>114</v>
      </c>
      <c r="D182" s="248"/>
      <c r="E182" s="248"/>
      <c r="F182" s="269" t="s">
        <v>1024</v>
      </c>
      <c r="G182" s="248"/>
      <c r="H182" s="248" t="s">
        <v>1098</v>
      </c>
      <c r="I182" s="248" t="s">
        <v>1059</v>
      </c>
      <c r="J182" s="248"/>
      <c r="K182" s="294"/>
    </row>
    <row r="183" spans="2:11" s="1" customFormat="1" ht="15" customHeight="1">
      <c r="B183" s="271"/>
      <c r="C183" s="248" t="s">
        <v>1099</v>
      </c>
      <c r="D183" s="248"/>
      <c r="E183" s="248"/>
      <c r="F183" s="269" t="s">
        <v>1024</v>
      </c>
      <c r="G183" s="248"/>
      <c r="H183" s="248" t="s">
        <v>1100</v>
      </c>
      <c r="I183" s="248" t="s">
        <v>1059</v>
      </c>
      <c r="J183" s="248"/>
      <c r="K183" s="294"/>
    </row>
    <row r="184" spans="2:11" s="1" customFormat="1" ht="15" customHeight="1">
      <c r="B184" s="271"/>
      <c r="C184" s="248" t="s">
        <v>1088</v>
      </c>
      <c r="D184" s="248"/>
      <c r="E184" s="248"/>
      <c r="F184" s="269" t="s">
        <v>1024</v>
      </c>
      <c r="G184" s="248"/>
      <c r="H184" s="248" t="s">
        <v>1101</v>
      </c>
      <c r="I184" s="248" t="s">
        <v>1059</v>
      </c>
      <c r="J184" s="248"/>
      <c r="K184" s="294"/>
    </row>
    <row r="185" spans="2:11" s="1" customFormat="1" ht="15" customHeight="1">
      <c r="B185" s="271"/>
      <c r="C185" s="248" t="s">
        <v>116</v>
      </c>
      <c r="D185" s="248"/>
      <c r="E185" s="248"/>
      <c r="F185" s="269" t="s">
        <v>1030</v>
      </c>
      <c r="G185" s="248"/>
      <c r="H185" s="248" t="s">
        <v>1102</v>
      </c>
      <c r="I185" s="248" t="s">
        <v>1026</v>
      </c>
      <c r="J185" s="248">
        <v>50</v>
      </c>
      <c r="K185" s="294"/>
    </row>
    <row r="186" spans="2:11" s="1" customFormat="1" ht="15" customHeight="1">
      <c r="B186" s="271"/>
      <c r="C186" s="248" t="s">
        <v>1103</v>
      </c>
      <c r="D186" s="248"/>
      <c r="E186" s="248"/>
      <c r="F186" s="269" t="s">
        <v>1030</v>
      </c>
      <c r="G186" s="248"/>
      <c r="H186" s="248" t="s">
        <v>1104</v>
      </c>
      <c r="I186" s="248" t="s">
        <v>1105</v>
      </c>
      <c r="J186" s="248"/>
      <c r="K186" s="294"/>
    </row>
    <row r="187" spans="2:11" s="1" customFormat="1" ht="15" customHeight="1">
      <c r="B187" s="271"/>
      <c r="C187" s="248" t="s">
        <v>1106</v>
      </c>
      <c r="D187" s="248"/>
      <c r="E187" s="248"/>
      <c r="F187" s="269" t="s">
        <v>1030</v>
      </c>
      <c r="G187" s="248"/>
      <c r="H187" s="248" t="s">
        <v>1107</v>
      </c>
      <c r="I187" s="248" t="s">
        <v>1105</v>
      </c>
      <c r="J187" s="248"/>
      <c r="K187" s="294"/>
    </row>
    <row r="188" spans="2:11" s="1" customFormat="1" ht="15" customHeight="1">
      <c r="B188" s="271"/>
      <c r="C188" s="248" t="s">
        <v>1108</v>
      </c>
      <c r="D188" s="248"/>
      <c r="E188" s="248"/>
      <c r="F188" s="269" t="s">
        <v>1030</v>
      </c>
      <c r="G188" s="248"/>
      <c r="H188" s="248" t="s">
        <v>1109</v>
      </c>
      <c r="I188" s="248" t="s">
        <v>1105</v>
      </c>
      <c r="J188" s="248"/>
      <c r="K188" s="294"/>
    </row>
    <row r="189" spans="2:11" s="1" customFormat="1" ht="15" customHeight="1">
      <c r="B189" s="271"/>
      <c r="C189" s="307" t="s">
        <v>1110</v>
      </c>
      <c r="D189" s="248"/>
      <c r="E189" s="248"/>
      <c r="F189" s="269" t="s">
        <v>1030</v>
      </c>
      <c r="G189" s="248"/>
      <c r="H189" s="248" t="s">
        <v>1111</v>
      </c>
      <c r="I189" s="248" t="s">
        <v>1112</v>
      </c>
      <c r="J189" s="308" t="s">
        <v>1113</v>
      </c>
      <c r="K189" s="294"/>
    </row>
    <row r="190" spans="2:11" s="1" customFormat="1" ht="15" customHeight="1">
      <c r="B190" s="271"/>
      <c r="C190" s="307" t="s">
        <v>41</v>
      </c>
      <c r="D190" s="248"/>
      <c r="E190" s="248"/>
      <c r="F190" s="269" t="s">
        <v>1024</v>
      </c>
      <c r="G190" s="248"/>
      <c r="H190" s="245" t="s">
        <v>1114</v>
      </c>
      <c r="I190" s="248" t="s">
        <v>1115</v>
      </c>
      <c r="J190" s="248"/>
      <c r="K190" s="294"/>
    </row>
    <row r="191" spans="2:11" s="1" customFormat="1" ht="15" customHeight="1">
      <c r="B191" s="271"/>
      <c r="C191" s="307" t="s">
        <v>1116</v>
      </c>
      <c r="D191" s="248"/>
      <c r="E191" s="248"/>
      <c r="F191" s="269" t="s">
        <v>1024</v>
      </c>
      <c r="G191" s="248"/>
      <c r="H191" s="248" t="s">
        <v>1117</v>
      </c>
      <c r="I191" s="248" t="s">
        <v>1059</v>
      </c>
      <c r="J191" s="248"/>
      <c r="K191" s="294"/>
    </row>
    <row r="192" spans="2:11" s="1" customFormat="1" ht="15" customHeight="1">
      <c r="B192" s="271"/>
      <c r="C192" s="307" t="s">
        <v>1118</v>
      </c>
      <c r="D192" s="248"/>
      <c r="E192" s="248"/>
      <c r="F192" s="269" t="s">
        <v>1024</v>
      </c>
      <c r="G192" s="248"/>
      <c r="H192" s="248" t="s">
        <v>1119</v>
      </c>
      <c r="I192" s="248" t="s">
        <v>1059</v>
      </c>
      <c r="J192" s="248"/>
      <c r="K192" s="294"/>
    </row>
    <row r="193" spans="2:11" s="1" customFormat="1" ht="15" customHeight="1">
      <c r="B193" s="271"/>
      <c r="C193" s="307" t="s">
        <v>1120</v>
      </c>
      <c r="D193" s="248"/>
      <c r="E193" s="248"/>
      <c r="F193" s="269" t="s">
        <v>1030</v>
      </c>
      <c r="G193" s="248"/>
      <c r="H193" s="248" t="s">
        <v>1121</v>
      </c>
      <c r="I193" s="248" t="s">
        <v>1059</v>
      </c>
      <c r="J193" s="248"/>
      <c r="K193" s="294"/>
    </row>
    <row r="194" spans="2:11" s="1" customFormat="1" ht="15" customHeight="1">
      <c r="B194" s="300"/>
      <c r="C194" s="309"/>
      <c r="D194" s="280"/>
      <c r="E194" s="280"/>
      <c r="F194" s="280"/>
      <c r="G194" s="280"/>
      <c r="H194" s="280"/>
      <c r="I194" s="280"/>
      <c r="J194" s="280"/>
      <c r="K194" s="301"/>
    </row>
    <row r="195" spans="2:11" s="1" customFormat="1" ht="18.75" customHeight="1">
      <c r="B195" s="282"/>
      <c r="C195" s="292"/>
      <c r="D195" s="292"/>
      <c r="E195" s="292"/>
      <c r="F195" s="302"/>
      <c r="G195" s="292"/>
      <c r="H195" s="292"/>
      <c r="I195" s="292"/>
      <c r="J195" s="292"/>
      <c r="K195" s="282"/>
    </row>
    <row r="196" spans="2:11" s="1" customFormat="1" ht="18.75" customHeight="1">
      <c r="B196" s="282"/>
      <c r="C196" s="292"/>
      <c r="D196" s="292"/>
      <c r="E196" s="292"/>
      <c r="F196" s="302"/>
      <c r="G196" s="292"/>
      <c r="H196" s="292"/>
      <c r="I196" s="292"/>
      <c r="J196" s="292"/>
      <c r="K196" s="282"/>
    </row>
    <row r="197" spans="2:11" s="1" customFormat="1" ht="18.75" customHeight="1">
      <c r="B197" s="255"/>
      <c r="C197" s="255"/>
      <c r="D197" s="255"/>
      <c r="E197" s="255"/>
      <c r="F197" s="255"/>
      <c r="G197" s="255"/>
      <c r="H197" s="255"/>
      <c r="I197" s="255"/>
      <c r="J197" s="255"/>
      <c r="K197" s="255"/>
    </row>
    <row r="198" spans="2:11" s="1" customFormat="1" ht="13.5">
      <c r="B198" s="237"/>
      <c r="C198" s="238"/>
      <c r="D198" s="238"/>
      <c r="E198" s="238"/>
      <c r="F198" s="238"/>
      <c r="G198" s="238"/>
      <c r="H198" s="238"/>
      <c r="I198" s="238"/>
      <c r="J198" s="238"/>
      <c r="K198" s="239"/>
    </row>
    <row r="199" spans="2:11" s="1" customFormat="1" ht="21">
      <c r="B199" s="240"/>
      <c r="C199" s="368" t="s">
        <v>1122</v>
      </c>
      <c r="D199" s="368"/>
      <c r="E199" s="368"/>
      <c r="F199" s="368"/>
      <c r="G199" s="368"/>
      <c r="H199" s="368"/>
      <c r="I199" s="368"/>
      <c r="J199" s="368"/>
      <c r="K199" s="241"/>
    </row>
    <row r="200" spans="2:11" s="1" customFormat="1" ht="25.5" customHeight="1">
      <c r="B200" s="240"/>
      <c r="C200" s="310" t="s">
        <v>1123</v>
      </c>
      <c r="D200" s="310"/>
      <c r="E200" s="310"/>
      <c r="F200" s="310" t="s">
        <v>1124</v>
      </c>
      <c r="G200" s="311"/>
      <c r="H200" s="369" t="s">
        <v>1125</v>
      </c>
      <c r="I200" s="369"/>
      <c r="J200" s="369"/>
      <c r="K200" s="241"/>
    </row>
    <row r="201" spans="2:11" s="1" customFormat="1" ht="5.25" customHeight="1">
      <c r="B201" s="271"/>
      <c r="C201" s="266"/>
      <c r="D201" s="266"/>
      <c r="E201" s="266"/>
      <c r="F201" s="266"/>
      <c r="G201" s="292"/>
      <c r="H201" s="266"/>
      <c r="I201" s="266"/>
      <c r="J201" s="266"/>
      <c r="K201" s="294"/>
    </row>
    <row r="202" spans="2:11" s="1" customFormat="1" ht="15" customHeight="1">
      <c r="B202" s="271"/>
      <c r="C202" s="248" t="s">
        <v>1115</v>
      </c>
      <c r="D202" s="248"/>
      <c r="E202" s="248"/>
      <c r="F202" s="269" t="s">
        <v>42</v>
      </c>
      <c r="G202" s="248"/>
      <c r="H202" s="370" t="s">
        <v>1126</v>
      </c>
      <c r="I202" s="370"/>
      <c r="J202" s="370"/>
      <c r="K202" s="294"/>
    </row>
    <row r="203" spans="2:11" s="1" customFormat="1" ht="15" customHeight="1">
      <c r="B203" s="271"/>
      <c r="C203" s="248"/>
      <c r="D203" s="248"/>
      <c r="E203" s="248"/>
      <c r="F203" s="269" t="s">
        <v>43</v>
      </c>
      <c r="G203" s="248"/>
      <c r="H203" s="370" t="s">
        <v>1127</v>
      </c>
      <c r="I203" s="370"/>
      <c r="J203" s="370"/>
      <c r="K203" s="294"/>
    </row>
    <row r="204" spans="2:11" s="1" customFormat="1" ht="15" customHeight="1">
      <c r="B204" s="271"/>
      <c r="C204" s="248"/>
      <c r="D204" s="248"/>
      <c r="E204" s="248"/>
      <c r="F204" s="269" t="s">
        <v>46</v>
      </c>
      <c r="G204" s="248"/>
      <c r="H204" s="370" t="s">
        <v>1128</v>
      </c>
      <c r="I204" s="370"/>
      <c r="J204" s="370"/>
      <c r="K204" s="294"/>
    </row>
    <row r="205" spans="2:11" s="1" customFormat="1" ht="15" customHeight="1">
      <c r="B205" s="271"/>
      <c r="C205" s="248"/>
      <c r="D205" s="248"/>
      <c r="E205" s="248"/>
      <c r="F205" s="269" t="s">
        <v>44</v>
      </c>
      <c r="G205" s="248"/>
      <c r="H205" s="370" t="s">
        <v>1129</v>
      </c>
      <c r="I205" s="370"/>
      <c r="J205" s="370"/>
      <c r="K205" s="294"/>
    </row>
    <row r="206" spans="2:11" s="1" customFormat="1" ht="15" customHeight="1">
      <c r="B206" s="271"/>
      <c r="C206" s="248"/>
      <c r="D206" s="248"/>
      <c r="E206" s="248"/>
      <c r="F206" s="269" t="s">
        <v>45</v>
      </c>
      <c r="G206" s="248"/>
      <c r="H206" s="370" t="s">
        <v>1130</v>
      </c>
      <c r="I206" s="370"/>
      <c r="J206" s="370"/>
      <c r="K206" s="294"/>
    </row>
    <row r="207" spans="2:11" s="1" customFormat="1" ht="15" customHeight="1">
      <c r="B207" s="271"/>
      <c r="C207" s="248"/>
      <c r="D207" s="248"/>
      <c r="E207" s="248"/>
      <c r="F207" s="269"/>
      <c r="G207" s="248"/>
      <c r="H207" s="248"/>
      <c r="I207" s="248"/>
      <c r="J207" s="248"/>
      <c r="K207" s="294"/>
    </row>
    <row r="208" spans="2:11" s="1" customFormat="1" ht="15" customHeight="1">
      <c r="B208" s="271"/>
      <c r="C208" s="248" t="s">
        <v>1071</v>
      </c>
      <c r="D208" s="248"/>
      <c r="E208" s="248"/>
      <c r="F208" s="269" t="s">
        <v>78</v>
      </c>
      <c r="G208" s="248"/>
      <c r="H208" s="370" t="s">
        <v>1131</v>
      </c>
      <c r="I208" s="370"/>
      <c r="J208" s="370"/>
      <c r="K208" s="294"/>
    </row>
    <row r="209" spans="2:11" s="1" customFormat="1" ht="15" customHeight="1">
      <c r="B209" s="271"/>
      <c r="C209" s="248"/>
      <c r="D209" s="248"/>
      <c r="E209" s="248"/>
      <c r="F209" s="269" t="s">
        <v>966</v>
      </c>
      <c r="G209" s="248"/>
      <c r="H209" s="370" t="s">
        <v>967</v>
      </c>
      <c r="I209" s="370"/>
      <c r="J209" s="370"/>
      <c r="K209" s="294"/>
    </row>
    <row r="210" spans="2:11" s="1" customFormat="1" ht="15" customHeight="1">
      <c r="B210" s="271"/>
      <c r="C210" s="248"/>
      <c r="D210" s="248"/>
      <c r="E210" s="248"/>
      <c r="F210" s="269" t="s">
        <v>964</v>
      </c>
      <c r="G210" s="248"/>
      <c r="H210" s="370" t="s">
        <v>1132</v>
      </c>
      <c r="I210" s="370"/>
      <c r="J210" s="370"/>
      <c r="K210" s="294"/>
    </row>
    <row r="211" spans="2:11" s="1" customFormat="1" ht="15" customHeight="1">
      <c r="B211" s="312"/>
      <c r="C211" s="248"/>
      <c r="D211" s="248"/>
      <c r="E211" s="248"/>
      <c r="F211" s="269" t="s">
        <v>968</v>
      </c>
      <c r="G211" s="307"/>
      <c r="H211" s="371" t="s">
        <v>969</v>
      </c>
      <c r="I211" s="371"/>
      <c r="J211" s="371"/>
      <c r="K211" s="313"/>
    </row>
    <row r="212" spans="2:11" s="1" customFormat="1" ht="15" customHeight="1">
      <c r="B212" s="312"/>
      <c r="C212" s="248"/>
      <c r="D212" s="248"/>
      <c r="E212" s="248"/>
      <c r="F212" s="269" t="s">
        <v>970</v>
      </c>
      <c r="G212" s="307"/>
      <c r="H212" s="371" t="s">
        <v>1133</v>
      </c>
      <c r="I212" s="371"/>
      <c r="J212" s="371"/>
      <c r="K212" s="313"/>
    </row>
    <row r="213" spans="2:11" s="1" customFormat="1" ht="15" customHeight="1">
      <c r="B213" s="312"/>
      <c r="C213" s="248"/>
      <c r="D213" s="248"/>
      <c r="E213" s="248"/>
      <c r="F213" s="269"/>
      <c r="G213" s="307"/>
      <c r="H213" s="298"/>
      <c r="I213" s="298"/>
      <c r="J213" s="298"/>
      <c r="K213" s="313"/>
    </row>
    <row r="214" spans="2:11" s="1" customFormat="1" ht="15" customHeight="1">
      <c r="B214" s="312"/>
      <c r="C214" s="248" t="s">
        <v>1095</v>
      </c>
      <c r="D214" s="248"/>
      <c r="E214" s="248"/>
      <c r="F214" s="269">
        <v>1</v>
      </c>
      <c r="G214" s="307"/>
      <c r="H214" s="371" t="s">
        <v>1134</v>
      </c>
      <c r="I214" s="371"/>
      <c r="J214" s="371"/>
      <c r="K214" s="313"/>
    </row>
    <row r="215" spans="2:11" s="1" customFormat="1" ht="15" customHeight="1">
      <c r="B215" s="312"/>
      <c r="C215" s="248"/>
      <c r="D215" s="248"/>
      <c r="E215" s="248"/>
      <c r="F215" s="269">
        <v>2</v>
      </c>
      <c r="G215" s="307"/>
      <c r="H215" s="371" t="s">
        <v>1135</v>
      </c>
      <c r="I215" s="371"/>
      <c r="J215" s="371"/>
      <c r="K215" s="313"/>
    </row>
    <row r="216" spans="2:11" s="1" customFormat="1" ht="15" customHeight="1">
      <c r="B216" s="312"/>
      <c r="C216" s="248"/>
      <c r="D216" s="248"/>
      <c r="E216" s="248"/>
      <c r="F216" s="269">
        <v>3</v>
      </c>
      <c r="G216" s="307"/>
      <c r="H216" s="371" t="s">
        <v>1136</v>
      </c>
      <c r="I216" s="371"/>
      <c r="J216" s="371"/>
      <c r="K216" s="313"/>
    </row>
    <row r="217" spans="2:11" s="1" customFormat="1" ht="15" customHeight="1">
      <c r="B217" s="312"/>
      <c r="C217" s="248"/>
      <c r="D217" s="248"/>
      <c r="E217" s="248"/>
      <c r="F217" s="269">
        <v>4</v>
      </c>
      <c r="G217" s="307"/>
      <c r="H217" s="371" t="s">
        <v>1137</v>
      </c>
      <c r="I217" s="371"/>
      <c r="J217" s="371"/>
      <c r="K217" s="313"/>
    </row>
    <row r="218" spans="2:11" s="1" customFormat="1" ht="12.75" customHeight="1">
      <c r="B218" s="314"/>
      <c r="C218" s="315"/>
      <c r="D218" s="315"/>
      <c r="E218" s="315"/>
      <c r="F218" s="315"/>
      <c r="G218" s="315"/>
      <c r="H218" s="315"/>
      <c r="I218" s="315"/>
      <c r="J218" s="315"/>
      <c r="K218" s="316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SO 01 - Osazení CT staveb...</vt:lpstr>
      <vt:lpstr>Pokyny pro vyplnění</vt:lpstr>
      <vt:lpstr>'Rekapitulace stavby'!Názvy_tisku</vt:lpstr>
      <vt:lpstr>'SO 01 - Osazení CT staveb...'!Názvy_tisku</vt:lpstr>
      <vt:lpstr>'Pokyny pro vyplnění'!Oblast_tisku</vt:lpstr>
      <vt:lpstr>'Rekapitulace stavby'!Oblast_tisku</vt:lpstr>
      <vt:lpstr>'SO 01 - Osazení CT staveb...'!Oblast_tisku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Aurelie Galijasevicova</cp:lastModifiedBy>
  <dcterms:created xsi:type="dcterms:W3CDTF">2022-11-28T08:45:20Z</dcterms:created>
  <dcterms:modified xsi:type="dcterms:W3CDTF">2022-12-02T08:07:03Z</dcterms:modified>
</cp:coreProperties>
</file>